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ertsonalak$\ingurumen teknikaria\Documents\GURE 3 HERRIAK\3 UDALERRIAK BILKETA DATUAK\GARBITANIAK KUDEATUTAKO DATUAK\Garbitaniak kudeatutakoa 2023\2023 datuak webgunerako\"/>
    </mc:Choice>
  </mc:AlternateContent>
  <xr:revisionPtr revIDLastSave="0" documentId="13_ncr:1_{0B0C0B70-3578-47DF-9A74-4C3F7D07574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Herrigunea" sheetId="9" r:id="rId1"/>
    <sheet name="Poligonoak" sheetId="8" r:id="rId2"/>
    <sheet name=" herrigunea+poligonoak" sheetId="7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7" l="1"/>
  <c r="D14" i="7" l="1"/>
  <c r="E14" i="7"/>
  <c r="F14" i="7"/>
  <c r="G14" i="7"/>
  <c r="H14" i="7"/>
  <c r="I14" i="7"/>
  <c r="J14" i="7"/>
  <c r="K14" i="7"/>
  <c r="L14" i="7"/>
  <c r="M14" i="7"/>
  <c r="N14" i="7"/>
  <c r="D15" i="7"/>
  <c r="E15" i="7"/>
  <c r="O15" i="7" s="1"/>
  <c r="P15" i="7" s="1"/>
  <c r="F15" i="7"/>
  <c r="G15" i="7"/>
  <c r="H15" i="7"/>
  <c r="I15" i="7"/>
  <c r="J15" i="7"/>
  <c r="K15" i="7"/>
  <c r="L15" i="7"/>
  <c r="M15" i="7"/>
  <c r="N15" i="7"/>
  <c r="D16" i="7"/>
  <c r="E16" i="7"/>
  <c r="F16" i="7"/>
  <c r="G16" i="7"/>
  <c r="H16" i="7"/>
  <c r="I16" i="7"/>
  <c r="J16" i="7"/>
  <c r="K16" i="7"/>
  <c r="L16" i="7"/>
  <c r="M16" i="7"/>
  <c r="N16" i="7"/>
  <c r="C16" i="7"/>
  <c r="O16" i="7" s="1"/>
  <c r="C15" i="7"/>
  <c r="C14" i="7"/>
  <c r="D6" i="7"/>
  <c r="E6" i="7"/>
  <c r="F6" i="7"/>
  <c r="G6" i="7"/>
  <c r="H6" i="7"/>
  <c r="I6" i="7"/>
  <c r="J6" i="7"/>
  <c r="K6" i="7"/>
  <c r="L6" i="7"/>
  <c r="M6" i="7"/>
  <c r="N6" i="7"/>
  <c r="D7" i="7"/>
  <c r="E7" i="7"/>
  <c r="F7" i="7"/>
  <c r="G7" i="7"/>
  <c r="H7" i="7"/>
  <c r="I7" i="7"/>
  <c r="J7" i="7"/>
  <c r="K7" i="7"/>
  <c r="L7" i="7"/>
  <c r="M7" i="7"/>
  <c r="N7" i="7"/>
  <c r="D8" i="7"/>
  <c r="E8" i="7"/>
  <c r="F8" i="7"/>
  <c r="G8" i="7"/>
  <c r="H8" i="7"/>
  <c r="I8" i="7"/>
  <c r="J8" i="7"/>
  <c r="K8" i="7"/>
  <c r="L8" i="7"/>
  <c r="M8" i="7"/>
  <c r="N8" i="7"/>
  <c r="D9" i="7"/>
  <c r="E9" i="7"/>
  <c r="F9" i="7"/>
  <c r="G9" i="7"/>
  <c r="H9" i="7"/>
  <c r="I9" i="7"/>
  <c r="J9" i="7"/>
  <c r="K9" i="7"/>
  <c r="L9" i="7"/>
  <c r="M9" i="7"/>
  <c r="N9" i="7"/>
  <c r="D10" i="7"/>
  <c r="E10" i="7"/>
  <c r="F10" i="7"/>
  <c r="G10" i="7"/>
  <c r="H10" i="7"/>
  <c r="I10" i="7"/>
  <c r="J10" i="7"/>
  <c r="K10" i="7"/>
  <c r="L10" i="7"/>
  <c r="M10" i="7"/>
  <c r="N10" i="7"/>
  <c r="C10" i="7"/>
  <c r="C9" i="7"/>
  <c r="C8" i="7"/>
  <c r="C7" i="7"/>
  <c r="C6" i="7"/>
  <c r="D5" i="7"/>
  <c r="E5" i="7"/>
  <c r="F5" i="7"/>
  <c r="G5" i="7"/>
  <c r="H5" i="7"/>
  <c r="I5" i="7"/>
  <c r="J5" i="7"/>
  <c r="K5" i="7"/>
  <c r="L5" i="7"/>
  <c r="M5" i="7"/>
  <c r="N5" i="7"/>
  <c r="C5" i="7"/>
  <c r="D4" i="7"/>
  <c r="E4" i="7"/>
  <c r="F4" i="7"/>
  <c r="G4" i="7"/>
  <c r="H4" i="7"/>
  <c r="I4" i="7"/>
  <c r="J4" i="7"/>
  <c r="K4" i="7"/>
  <c r="L4" i="7"/>
  <c r="M4" i="7"/>
  <c r="N4" i="7"/>
  <c r="C4" i="7"/>
  <c r="H14" i="9"/>
  <c r="J14" i="9"/>
  <c r="K14" i="9"/>
  <c r="L14" i="9"/>
  <c r="M14" i="9"/>
  <c r="O12" i="9"/>
  <c r="P12" i="9" s="1"/>
  <c r="E9" i="9"/>
  <c r="F9" i="9"/>
  <c r="G9" i="9"/>
  <c r="H9" i="9"/>
  <c r="I9" i="9"/>
  <c r="P3" i="9"/>
  <c r="G14" i="9"/>
  <c r="E14" i="9"/>
  <c r="C14" i="9"/>
  <c r="O13" i="9"/>
  <c r="N14" i="9"/>
  <c r="I14" i="9"/>
  <c r="F14" i="9"/>
  <c r="D14" i="9"/>
  <c r="N9" i="9"/>
  <c r="N10" i="9" s="1"/>
  <c r="M9" i="9"/>
  <c r="M10" i="9" s="1"/>
  <c r="L9" i="9"/>
  <c r="L10" i="9" s="1"/>
  <c r="K9" i="9"/>
  <c r="O8" i="9"/>
  <c r="P8" i="9" s="1"/>
  <c r="O7" i="9"/>
  <c r="P7" i="9" s="1"/>
  <c r="O6" i="9"/>
  <c r="P6" i="9" s="1"/>
  <c r="O5" i="9"/>
  <c r="P5" i="9" s="1"/>
  <c r="J9" i="9"/>
  <c r="D9" i="9"/>
  <c r="P4" i="9"/>
  <c r="P16" i="7" l="1"/>
  <c r="O8" i="7"/>
  <c r="P8" i="7" s="1"/>
  <c r="J16" i="9"/>
  <c r="J17" i="9" s="1"/>
  <c r="D16" i="9"/>
  <c r="D17" i="9" s="1"/>
  <c r="K16" i="9"/>
  <c r="I16" i="9"/>
  <c r="I17" i="9" s="1"/>
  <c r="G16" i="9"/>
  <c r="G17" i="9" s="1"/>
  <c r="F16" i="9"/>
  <c r="F17" i="9" s="1"/>
  <c r="E16" i="9"/>
  <c r="E17" i="9" s="1"/>
  <c r="H16" i="9"/>
  <c r="H17" i="9" s="1"/>
  <c r="K10" i="9"/>
  <c r="F10" i="9"/>
  <c r="G10" i="9"/>
  <c r="H10" i="9"/>
  <c r="K17" i="9"/>
  <c r="I10" i="9"/>
  <c r="J10" i="9"/>
  <c r="N16" i="9"/>
  <c r="N17" i="9" s="1"/>
  <c r="L16" i="9"/>
  <c r="L17" i="9" s="1"/>
  <c r="M16" i="9"/>
  <c r="M17" i="9" s="1"/>
  <c r="D10" i="9"/>
  <c r="O14" i="9"/>
  <c r="P14" i="9" s="1"/>
  <c r="E10" i="9"/>
  <c r="C9" i="9"/>
  <c r="O10" i="7"/>
  <c r="P10" i="7" s="1"/>
  <c r="C16" i="9" l="1"/>
  <c r="O9" i="9"/>
  <c r="C10" i="9"/>
  <c r="O10" i="9" s="1"/>
  <c r="D17" i="7"/>
  <c r="E17" i="7"/>
  <c r="F17" i="7"/>
  <c r="G17" i="7"/>
  <c r="H17" i="7"/>
  <c r="I17" i="7"/>
  <c r="J17" i="7"/>
  <c r="K17" i="7"/>
  <c r="L17" i="7"/>
  <c r="M17" i="7"/>
  <c r="N17" i="7"/>
  <c r="P10" i="9" l="1"/>
  <c r="P9" i="9"/>
  <c r="C17" i="9"/>
  <c r="O17" i="9" s="1"/>
  <c r="P17" i="9" s="1"/>
  <c r="O16" i="9"/>
  <c r="P16" i="9" s="1"/>
  <c r="C17" i="7"/>
  <c r="O17" i="7" s="1"/>
  <c r="P17" i="7" s="1"/>
  <c r="O14" i="7"/>
  <c r="P14" i="7" s="1"/>
  <c r="I11" i="7"/>
  <c r="O19" i="9" l="1"/>
  <c r="O20" i="9"/>
  <c r="E11" i="7"/>
  <c r="E12" i="7" s="1"/>
  <c r="H11" i="7"/>
  <c r="H12" i="7" s="1"/>
  <c r="D11" i="7"/>
  <c r="D12" i="7" s="1"/>
  <c r="F11" i="7"/>
  <c r="F19" i="7"/>
  <c r="F20" i="7" s="1"/>
  <c r="F12" i="7"/>
  <c r="O7" i="7"/>
  <c r="P7" i="7" s="1"/>
  <c r="N11" i="7"/>
  <c r="O4" i="7"/>
  <c r="P4" i="7" s="1"/>
  <c r="L11" i="7"/>
  <c r="G11" i="7"/>
  <c r="O9" i="7"/>
  <c r="P9" i="7" s="1"/>
  <c r="I19" i="7"/>
  <c r="I20" i="7" s="1"/>
  <c r="I12" i="7"/>
  <c r="O6" i="7"/>
  <c r="P6" i="7" s="1"/>
  <c r="M11" i="7"/>
  <c r="O5" i="7"/>
  <c r="P5" i="7" s="1"/>
  <c r="J11" i="7"/>
  <c r="H19" i="7" l="1"/>
  <c r="H20" i="7" s="1"/>
  <c r="E19" i="7"/>
  <c r="E20" i="7" s="1"/>
  <c r="D19" i="7"/>
  <c r="D20" i="7" s="1"/>
  <c r="M12" i="7"/>
  <c r="M19" i="7"/>
  <c r="M20" i="7" s="1"/>
  <c r="N12" i="7"/>
  <c r="N19" i="7"/>
  <c r="N20" i="7" s="1"/>
  <c r="G12" i="7"/>
  <c r="G19" i="7"/>
  <c r="G20" i="7" s="1"/>
  <c r="J12" i="7"/>
  <c r="J19" i="7"/>
  <c r="J20" i="7" s="1"/>
  <c r="L19" i="7"/>
  <c r="L20" i="7" s="1"/>
  <c r="L12" i="7"/>
  <c r="K11" i="7"/>
  <c r="C11" i="7"/>
  <c r="C19" i="7" l="1"/>
  <c r="C12" i="7"/>
  <c r="O11" i="7"/>
  <c r="K12" i="7"/>
  <c r="K19" i="7"/>
  <c r="K20" i="7" s="1"/>
  <c r="P11" i="7" l="1"/>
  <c r="O12" i="7"/>
  <c r="C20" i="7"/>
  <c r="O20" i="7" s="1"/>
  <c r="P20" i="7" s="1"/>
  <c r="O19" i="7"/>
  <c r="P19" i="7" s="1"/>
  <c r="O22" i="7" l="1"/>
  <c r="P12" i="7"/>
  <c r="O23" i="7"/>
</calcChain>
</file>

<file path=xl/sharedStrings.xml><?xml version="1.0" encoding="utf-8"?>
<sst xmlns="http://schemas.openxmlformats.org/spreadsheetml/2006/main" count="86" uniqueCount="42">
  <si>
    <t>Azaroa</t>
  </si>
  <si>
    <t>Organikoa (poligonotakoa kenduta)</t>
  </si>
  <si>
    <t>Ontzi arinak</t>
  </si>
  <si>
    <t>Besteak *</t>
  </si>
  <si>
    <t>GAIKA BILDUTAKOA GUZTIRA</t>
  </si>
  <si>
    <t>GAIKA KUDEATUA GUZTIRA</t>
  </si>
  <si>
    <t xml:space="preserve">Gaikako bilketa % </t>
  </si>
  <si>
    <t>Gaikako kudeaketa %</t>
  </si>
  <si>
    <t>Otsaila</t>
  </si>
  <si>
    <t>Abendua</t>
  </si>
  <si>
    <t>BILDUTAKO MATERIALA</t>
  </si>
  <si>
    <t>Plastiko filma</t>
  </si>
  <si>
    <t>Errefusa</t>
  </si>
  <si>
    <t>BILDUTAKO MATERIALA GUZTIRA</t>
  </si>
  <si>
    <t>KUDEATUTAKO MATERIALA GUZTIRA</t>
  </si>
  <si>
    <t>Urtarrila</t>
  </si>
  <si>
    <t>Martxoa</t>
  </si>
  <si>
    <t>Apirila</t>
  </si>
  <si>
    <t>Maiatza</t>
  </si>
  <si>
    <t>Ekaina</t>
  </si>
  <si>
    <t>Uztaila</t>
  </si>
  <si>
    <t>Abuztua</t>
  </si>
  <si>
    <t>Iraila</t>
  </si>
  <si>
    <t>Urria</t>
  </si>
  <si>
    <t>Papera eta kartoia</t>
  </si>
  <si>
    <t>Beira</t>
  </si>
  <si>
    <t>Kale Garbiketa</t>
  </si>
  <si>
    <t>ERREFUSA GUZTIRA</t>
  </si>
  <si>
    <t>KUDEATUTAKO MATERIALA</t>
  </si>
  <si>
    <t>Konpostajea</t>
  </si>
  <si>
    <t>Organikoa</t>
  </si>
  <si>
    <t>Egurra</t>
  </si>
  <si>
    <t>Inertea</t>
  </si>
  <si>
    <t>Besteak</t>
  </si>
  <si>
    <t>kg/bizt. Urte</t>
  </si>
  <si>
    <t>ERREFUSA+INERTEA GUZTIRA</t>
  </si>
  <si>
    <t>kg/bizt.urte</t>
  </si>
  <si>
    <t>Porexa</t>
  </si>
  <si>
    <t>Flejeak</t>
  </si>
  <si>
    <t xml:space="preserve">Errefusa  </t>
  </si>
  <si>
    <t>2023 (Tn)</t>
  </si>
  <si>
    <t>Auto/auzokonpostajea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</si>
</sst>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1"/>
      <color theme="1"/>
      <name val="Folio Bk BT"/>
      <family val="2"/>
    </font>
    <font>
      <sz val="11"/>
      <color theme="1"/>
      <name val="Folio Bk BT"/>
      <family val="2"/>
    </font>
    <font>
      <sz val="11"/>
      <color theme="1"/>
      <name val="Calibri"/>
      <family val="2"/>
      <scheme val="minor"/>
    </font>
    <font>
      <sz val="11"/>
      <color rgb="FFFF0000"/>
      <name val="Folio Bk BT"/>
      <family val="2"/>
    </font>
    <font>
      <b/>
      <sz val="10"/>
      <color theme="1"/>
      <name val="Folio Bk BT"/>
      <family val="2"/>
    </font>
    <font>
      <b/>
      <sz val="11"/>
      <color theme="1"/>
      <name val="Calibri"/>
      <family val="2"/>
      <scheme val="minor"/>
    </font>
    <font>
      <sz val="11"/>
      <color theme="1"/>
      <name val="Folio Bk BT"/>
    </font>
    <font>
      <b/>
      <sz val="11"/>
      <color theme="1"/>
      <name val="Folio Bk BT"/>
    </font>
    <font>
      <b/>
      <sz val="10"/>
      <color theme="1"/>
      <name val="Folio Bk BT"/>
    </font>
    <font>
      <sz val="11"/>
      <name val="Folio Bk BT"/>
    </font>
    <font>
      <b/>
      <sz val="11"/>
      <name val="Folio Bk BT"/>
    </font>
    <font>
      <sz val="10"/>
      <name val="Euphemia UCAS"/>
    </font>
    <font>
      <sz val="8"/>
      <name val="Euphemia UCAS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0" fontId="1" fillId="2" borderId="1" xfId="1" applyNumberFormat="1" applyFont="1" applyFill="1" applyBorder="1"/>
    <xf numFmtId="1" fontId="0" fillId="0" borderId="0" xfId="0" applyNumberFormat="1"/>
    <xf numFmtId="1" fontId="0" fillId="0" borderId="1" xfId="0" applyNumberFormat="1" applyBorder="1"/>
    <xf numFmtId="0" fontId="4" fillId="0" borderId="0" xfId="0" applyFont="1"/>
    <xf numFmtId="0" fontId="5" fillId="2" borderId="1" xfId="0" applyFont="1" applyFill="1" applyBorder="1"/>
    <xf numFmtId="10" fontId="7" fillId="0" borderId="1" xfId="1" applyNumberFormat="1" applyFont="1" applyFill="1" applyBorder="1"/>
    <xf numFmtId="1" fontId="6" fillId="0" borderId="1" xfId="0" applyNumberFormat="1" applyFont="1" applyBorder="1"/>
    <xf numFmtId="0" fontId="9" fillId="2" borderId="1" xfId="0" applyFont="1" applyFill="1" applyBorder="1"/>
    <xf numFmtId="0" fontId="8" fillId="2" borderId="1" xfId="0" applyFont="1" applyFill="1" applyBorder="1"/>
    <xf numFmtId="1" fontId="10" fillId="0" borderId="1" xfId="0" applyNumberFormat="1" applyFont="1" applyBorder="1"/>
    <xf numFmtId="1" fontId="11" fillId="0" borderId="1" xfId="0" applyNumberFormat="1" applyFont="1" applyBorder="1"/>
    <xf numFmtId="0" fontId="10" fillId="0" borderId="1" xfId="0" applyFont="1" applyBorder="1"/>
    <xf numFmtId="10" fontId="10" fillId="0" borderId="1" xfId="0" applyNumberFormat="1" applyFont="1" applyBorder="1"/>
    <xf numFmtId="10" fontId="11" fillId="2" borderId="1" xfId="0" applyNumberFormat="1" applyFont="1" applyFill="1" applyBorder="1"/>
    <xf numFmtId="2" fontId="0" fillId="0" borderId="1" xfId="0" applyNumberFormat="1" applyBorder="1"/>
    <xf numFmtId="2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0" fontId="0" fillId="0" borderId="1" xfId="0" applyNumberFormat="1" applyBorder="1"/>
    <xf numFmtId="0" fontId="0" fillId="0" borderId="1" xfId="0" applyBorder="1" applyAlignment="1">
      <alignment horizontal="center"/>
    </xf>
    <xf numFmtId="10" fontId="5" fillId="2" borderId="1" xfId="1" applyNumberFormat="1" applyFont="1" applyFill="1" applyBorder="1"/>
    <xf numFmtId="3" fontId="12" fillId="0" borderId="0" xfId="0" applyNumberFormat="1" applyFont="1" applyAlignment="1">
      <alignment horizontal="right" vertical="center" wrapText="1"/>
    </xf>
    <xf numFmtId="1" fontId="2" fillId="0" borderId="0" xfId="0" applyNumberFormat="1" applyFont="1"/>
    <xf numFmtId="1" fontId="2" fillId="0" borderId="0" xfId="0" applyNumberFormat="1" applyFont="1" applyAlignment="1">
      <alignment horizontal="center"/>
    </xf>
    <xf numFmtId="3" fontId="13" fillId="0" borderId="0" xfId="0" applyNumberFormat="1" applyFont="1" applyAlignment="1" applyProtection="1">
      <alignment horizontal="right"/>
      <protection locked="0"/>
    </xf>
    <xf numFmtId="3" fontId="13" fillId="0" borderId="0" xfId="0" applyNumberFormat="1" applyFont="1"/>
    <xf numFmtId="1" fontId="13" fillId="0" borderId="0" xfId="0" applyNumberFormat="1" applyFont="1" applyAlignment="1" applyProtection="1">
      <alignment horizontal="right"/>
      <protection locked="0"/>
    </xf>
    <xf numFmtId="3" fontId="13" fillId="0" borderId="0" xfId="0" applyNumberFormat="1" applyFont="1" applyAlignment="1">
      <alignment horizontal="right"/>
    </xf>
    <xf numFmtId="0" fontId="13" fillId="0" borderId="0" xfId="0" applyFont="1"/>
    <xf numFmtId="3" fontId="13" fillId="0" borderId="0" xfId="0" applyNumberFormat="1" applyFont="1" applyAlignment="1">
      <alignment horizontal="right" wrapText="1"/>
    </xf>
    <xf numFmtId="1" fontId="13" fillId="0" borderId="0" xfId="0" applyNumberFormat="1" applyFont="1"/>
    <xf numFmtId="3" fontId="13" fillId="3" borderId="0" xfId="0" applyNumberFormat="1" applyFont="1" applyFill="1" applyAlignment="1" applyProtection="1">
      <alignment horizontal="right"/>
      <protection locked="0"/>
    </xf>
    <xf numFmtId="2" fontId="10" fillId="0" borderId="1" xfId="0" applyNumberFormat="1" applyFont="1" applyBorder="1"/>
    <xf numFmtId="0" fontId="2" fillId="0" borderId="0" xfId="0" applyFont="1" applyFill="1"/>
    <xf numFmtId="3" fontId="13" fillId="0" borderId="0" xfId="0" applyNumberFormat="1" applyFont="1" applyFill="1" applyAlignment="1" applyProtection="1">
      <alignment horizontal="right"/>
      <protection locked="0"/>
    </xf>
    <xf numFmtId="3" fontId="14" fillId="0" borderId="0" xfId="0" applyNumberFormat="1" applyFont="1" applyFill="1"/>
    <xf numFmtId="1" fontId="13" fillId="0" borderId="0" xfId="0" applyNumberFormat="1" applyFont="1" applyFill="1" applyAlignment="1" applyProtection="1">
      <alignment horizontal="right"/>
      <protection locked="0"/>
    </xf>
    <xf numFmtId="1" fontId="2" fillId="0" borderId="0" xfId="0" applyNumberFormat="1" applyFont="1" applyFill="1"/>
    <xf numFmtId="3" fontId="12" fillId="0" borderId="0" xfId="0" applyNumberFormat="1" applyFont="1" applyFill="1" applyAlignment="1">
      <alignment horizontal="right" vertical="center" wrapText="1"/>
    </xf>
    <xf numFmtId="1" fontId="12" fillId="0" borderId="0" xfId="0" applyNumberFormat="1" applyFont="1" applyFill="1" applyAlignment="1">
      <alignment horizontal="right" vertical="center" wrapText="1"/>
    </xf>
    <xf numFmtId="1" fontId="2" fillId="0" borderId="0" xfId="0" applyNumberFormat="1" applyFont="1" applyFill="1" applyAlignment="1">
      <alignment horizontal="center"/>
    </xf>
    <xf numFmtId="3" fontId="13" fillId="0" borderId="0" xfId="0" applyNumberFormat="1" applyFont="1" applyFill="1"/>
    <xf numFmtId="0" fontId="13" fillId="0" borderId="0" xfId="0" applyFont="1" applyFill="1"/>
    <xf numFmtId="1" fontId="13" fillId="0" borderId="0" xfId="0" applyNumberFormat="1" applyFont="1" applyFill="1"/>
  </cellXfs>
  <cellStyles count="2">
    <cellStyle name="Ehunekoa" xfId="1" builtinId="5"/>
    <cellStyle name="Normal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AB43D-1C34-4402-A9F5-DE6AF89C3B4B}">
  <dimension ref="B1:P45"/>
  <sheetViews>
    <sheetView workbookViewId="0">
      <selection activeCell="B2" sqref="B2:P20"/>
    </sheetView>
  </sheetViews>
  <sheetFormatPr defaultColWidth="9.140625" defaultRowHeight="15"/>
  <cols>
    <col min="1" max="1" width="9.140625" style="2"/>
    <col min="2" max="2" width="37.28515625" style="1" bestFit="1" customWidth="1"/>
    <col min="3" max="14" width="9.28515625" style="2" bestFit="1" customWidth="1"/>
    <col min="15" max="15" width="9.5703125" style="2" bestFit="1" customWidth="1"/>
    <col min="16" max="16" width="13.42578125" style="2" bestFit="1" customWidth="1"/>
    <col min="17" max="16384" width="9.140625" style="2"/>
  </cols>
  <sheetData>
    <row r="1" spans="2:16">
      <c r="P1" s="2">
        <v>7666</v>
      </c>
    </row>
    <row r="2" spans="2:16" s="1" customFormat="1">
      <c r="B2" s="4" t="s">
        <v>40</v>
      </c>
      <c r="C2" s="4" t="s">
        <v>15</v>
      </c>
      <c r="D2" s="4" t="s">
        <v>8</v>
      </c>
      <c r="E2" s="4" t="s">
        <v>16</v>
      </c>
      <c r="F2" s="4" t="s">
        <v>17</v>
      </c>
      <c r="G2" s="4" t="s">
        <v>18</v>
      </c>
      <c r="H2" s="4" t="s">
        <v>19</v>
      </c>
      <c r="I2" s="4" t="s">
        <v>20</v>
      </c>
      <c r="J2" s="4" t="s">
        <v>21</v>
      </c>
      <c r="K2" s="4" t="s">
        <v>22</v>
      </c>
      <c r="L2" s="4" t="s">
        <v>23</v>
      </c>
      <c r="M2" s="4" t="s">
        <v>0</v>
      </c>
      <c r="N2" s="4" t="s">
        <v>9</v>
      </c>
      <c r="O2" s="4">
        <v>2023</v>
      </c>
      <c r="P2" s="3" t="s">
        <v>34</v>
      </c>
    </row>
    <row r="3" spans="2:16">
      <c r="B3" s="3" t="s">
        <v>41</v>
      </c>
      <c r="C3" s="14">
        <v>8.0660000000000007</v>
      </c>
      <c r="D3" s="14">
        <v>7.2850000000000001</v>
      </c>
      <c r="E3" s="14">
        <v>8.0660000000000007</v>
      </c>
      <c r="F3" s="14">
        <v>7.8049999999999997</v>
      </c>
      <c r="G3" s="14">
        <v>8.0660000000000007</v>
      </c>
      <c r="H3" s="14">
        <v>7.8049999999999997</v>
      </c>
      <c r="I3" s="14">
        <v>8.0660000000000007</v>
      </c>
      <c r="J3" s="14">
        <v>8.0660000000000007</v>
      </c>
      <c r="K3" s="14">
        <v>7.8049999999999997</v>
      </c>
      <c r="L3" s="14">
        <v>8.0660000000000007</v>
      </c>
      <c r="M3" s="14">
        <v>7.8049999999999997</v>
      </c>
      <c r="N3" s="14">
        <v>8.0660000000000007</v>
      </c>
      <c r="O3" s="14">
        <v>94.966999999999999</v>
      </c>
      <c r="P3" s="14">
        <f>O3*1000/$P$1</f>
        <v>12.388077224106445</v>
      </c>
    </row>
    <row r="4" spans="2:16">
      <c r="B4" s="3" t="s">
        <v>1</v>
      </c>
      <c r="C4" s="14">
        <v>42.22</v>
      </c>
      <c r="D4" s="14">
        <v>49.14</v>
      </c>
      <c r="E4" s="14">
        <v>51.22</v>
      </c>
      <c r="F4" s="14">
        <v>48.38</v>
      </c>
      <c r="G4" s="14">
        <v>51.48</v>
      </c>
      <c r="H4" s="14">
        <v>47.76</v>
      </c>
      <c r="I4" s="14">
        <v>45.9</v>
      </c>
      <c r="J4" s="14">
        <v>49.8</v>
      </c>
      <c r="K4" s="14">
        <v>50.7</v>
      </c>
      <c r="L4" s="14">
        <v>58.04</v>
      </c>
      <c r="M4" s="14">
        <v>56.44</v>
      </c>
      <c r="N4" s="14">
        <v>48.12</v>
      </c>
      <c r="O4" s="14">
        <v>599.20000000000005</v>
      </c>
      <c r="P4" s="14">
        <f t="shared" ref="P4:P17" si="0">O4*1000/$P$1</f>
        <v>78.163318549439083</v>
      </c>
    </row>
    <row r="5" spans="2:16">
      <c r="B5" s="3" t="s">
        <v>24</v>
      </c>
      <c r="C5" s="14">
        <v>28.475999999999999</v>
      </c>
      <c r="D5" s="14">
        <v>22.875</v>
      </c>
      <c r="E5" s="14">
        <v>25.617999999999999</v>
      </c>
      <c r="F5" s="14">
        <v>24.87</v>
      </c>
      <c r="G5" s="14">
        <v>26.942</v>
      </c>
      <c r="H5" s="14">
        <v>26.007000000000001</v>
      </c>
      <c r="I5" s="14">
        <v>27.763999999999999</v>
      </c>
      <c r="J5" s="14">
        <v>24.196999999999999</v>
      </c>
      <c r="K5" s="14">
        <v>26.172999999999998</v>
      </c>
      <c r="L5" s="14">
        <v>27.512</v>
      </c>
      <c r="M5" s="14">
        <v>26.17</v>
      </c>
      <c r="N5" s="14">
        <v>31.824999999999999</v>
      </c>
      <c r="O5" s="14">
        <f t="shared" ref="O4:O17" si="1">SUM(C5:N5)</f>
        <v>318.42900000000003</v>
      </c>
      <c r="P5" s="14">
        <f t="shared" si="0"/>
        <v>41.537829376467528</v>
      </c>
    </row>
    <row r="6" spans="2:16">
      <c r="B6" s="3" t="s">
        <v>2</v>
      </c>
      <c r="C6" s="14">
        <v>25.32</v>
      </c>
      <c r="D6" s="14">
        <v>21.68</v>
      </c>
      <c r="E6" s="14">
        <v>24.69</v>
      </c>
      <c r="F6" s="14">
        <v>21.66</v>
      </c>
      <c r="G6" s="14">
        <v>24.48</v>
      </c>
      <c r="H6" s="14">
        <v>24.89</v>
      </c>
      <c r="I6" s="14">
        <v>26.27</v>
      </c>
      <c r="J6" s="14">
        <v>23.78</v>
      </c>
      <c r="K6" s="14">
        <v>25.25</v>
      </c>
      <c r="L6" s="14">
        <v>24.71</v>
      </c>
      <c r="M6" s="14">
        <v>25.07</v>
      </c>
      <c r="N6" s="14">
        <v>26.41</v>
      </c>
      <c r="O6" s="14">
        <f t="shared" si="1"/>
        <v>294.21000000000004</v>
      </c>
      <c r="P6" s="14">
        <f t="shared" si="0"/>
        <v>38.378554656926696</v>
      </c>
    </row>
    <row r="7" spans="2:16">
      <c r="B7" s="3" t="s">
        <v>25</v>
      </c>
      <c r="C7" s="14">
        <v>35.79</v>
      </c>
      <c r="D7" s="14">
        <v>11.414</v>
      </c>
      <c r="E7" s="14">
        <v>36.537999999999997</v>
      </c>
      <c r="F7" s="14">
        <v>21.649000000000001</v>
      </c>
      <c r="G7" s="14">
        <v>24.803000000000001</v>
      </c>
      <c r="H7" s="14">
        <v>32.923999999999999</v>
      </c>
      <c r="I7" s="14">
        <v>21.38</v>
      </c>
      <c r="J7" s="14">
        <v>25.974</v>
      </c>
      <c r="K7" s="14">
        <v>32.351999999999997</v>
      </c>
      <c r="L7" s="14">
        <v>18.256</v>
      </c>
      <c r="M7" s="14">
        <v>16.811</v>
      </c>
      <c r="N7" s="14">
        <v>31.98</v>
      </c>
      <c r="O7" s="14">
        <f t="shared" si="1"/>
        <v>309.87099999999998</v>
      </c>
      <c r="P7" s="14">
        <f t="shared" si="0"/>
        <v>40.421471432298461</v>
      </c>
    </row>
    <row r="8" spans="2:16">
      <c r="B8" s="3" t="s">
        <v>33</v>
      </c>
      <c r="C8" s="14">
        <v>15.19</v>
      </c>
      <c r="D8" s="14">
        <v>14.157</v>
      </c>
      <c r="E8" s="14">
        <v>13.343</v>
      </c>
      <c r="F8" s="14">
        <v>11.135999999999999</v>
      </c>
      <c r="G8" s="14">
        <v>14.737</v>
      </c>
      <c r="H8" s="14">
        <v>11.919</v>
      </c>
      <c r="I8" s="14">
        <v>12.885</v>
      </c>
      <c r="J8" s="14">
        <v>16.337</v>
      </c>
      <c r="K8" s="14">
        <v>15.004</v>
      </c>
      <c r="L8" s="14">
        <v>17.475000000000001</v>
      </c>
      <c r="M8" s="14">
        <v>19.263000000000002</v>
      </c>
      <c r="N8" s="14">
        <v>15.654</v>
      </c>
      <c r="O8" s="14">
        <f t="shared" si="1"/>
        <v>177.1</v>
      </c>
      <c r="P8" s="14">
        <f t="shared" si="0"/>
        <v>23.102008870336551</v>
      </c>
    </row>
    <row r="9" spans="2:16">
      <c r="B9" s="3" t="s">
        <v>4</v>
      </c>
      <c r="C9" s="14">
        <f>SUM(C4:C8)</f>
        <v>146.99599999999998</v>
      </c>
      <c r="D9" s="14">
        <f t="shared" ref="D9:N9" si="2">SUM(D4:D8)</f>
        <v>119.26599999999999</v>
      </c>
      <c r="E9" s="14">
        <f t="shared" si="2"/>
        <v>151.40899999999996</v>
      </c>
      <c r="F9" s="14">
        <f t="shared" si="2"/>
        <v>127.69499999999999</v>
      </c>
      <c r="G9" s="14">
        <f t="shared" si="2"/>
        <v>142.44200000000001</v>
      </c>
      <c r="H9" s="14">
        <f t="shared" si="2"/>
        <v>143.5</v>
      </c>
      <c r="I9" s="14">
        <f t="shared" si="2"/>
        <v>134.19899999999998</v>
      </c>
      <c r="J9" s="14">
        <f t="shared" si="2"/>
        <v>140.08799999999999</v>
      </c>
      <c r="K9" s="14">
        <f t="shared" si="2"/>
        <v>149.47899999999998</v>
      </c>
      <c r="L9" s="14">
        <f t="shared" si="2"/>
        <v>145.99299999999999</v>
      </c>
      <c r="M9" s="14">
        <f t="shared" si="2"/>
        <v>143.75400000000002</v>
      </c>
      <c r="N9" s="14">
        <f t="shared" si="2"/>
        <v>153.98899999999998</v>
      </c>
      <c r="O9" s="14">
        <f t="shared" si="1"/>
        <v>1698.81</v>
      </c>
      <c r="P9" s="14">
        <f t="shared" si="0"/>
        <v>221.6031828854683</v>
      </c>
    </row>
    <row r="10" spans="2:16">
      <c r="B10" s="3" t="s">
        <v>5</v>
      </c>
      <c r="C10" s="14">
        <f>C3+C9</f>
        <v>155.06199999999998</v>
      </c>
      <c r="D10" s="14">
        <f t="shared" ref="D10:N10" si="3">D3+D9</f>
        <v>126.55099999999999</v>
      </c>
      <c r="E10" s="14">
        <f t="shared" si="3"/>
        <v>159.47499999999997</v>
      </c>
      <c r="F10" s="14">
        <f t="shared" si="3"/>
        <v>135.5</v>
      </c>
      <c r="G10" s="14">
        <f t="shared" si="3"/>
        <v>150.50800000000001</v>
      </c>
      <c r="H10" s="14">
        <f t="shared" si="3"/>
        <v>151.30500000000001</v>
      </c>
      <c r="I10" s="14">
        <f t="shared" si="3"/>
        <v>142.26499999999999</v>
      </c>
      <c r="J10" s="14">
        <f t="shared" si="3"/>
        <v>148.154</v>
      </c>
      <c r="K10" s="14">
        <f t="shared" si="3"/>
        <v>157.28399999999999</v>
      </c>
      <c r="L10" s="14">
        <f t="shared" si="3"/>
        <v>154.059</v>
      </c>
      <c r="M10" s="14">
        <f t="shared" si="3"/>
        <v>151.55900000000003</v>
      </c>
      <c r="N10" s="14">
        <f t="shared" si="3"/>
        <v>162.05499999999998</v>
      </c>
      <c r="O10" s="14">
        <f t="shared" si="1"/>
        <v>1793.7770000000003</v>
      </c>
      <c r="P10" s="14">
        <f t="shared" si="0"/>
        <v>233.99126010957477</v>
      </c>
    </row>
    <row r="11" spans="2:16">
      <c r="B11" s="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2:16">
      <c r="B12" s="3" t="s">
        <v>12</v>
      </c>
      <c r="C12" s="14">
        <v>62.387</v>
      </c>
      <c r="D12" s="14">
        <v>55.301000000000002</v>
      </c>
      <c r="E12" s="14">
        <v>64.144999999999996</v>
      </c>
      <c r="F12" s="14">
        <v>57.991999999999997</v>
      </c>
      <c r="G12" s="14">
        <v>60.226999999999997</v>
      </c>
      <c r="H12" s="14">
        <v>64.302000000000007</v>
      </c>
      <c r="I12" s="14">
        <v>68.650999999999996</v>
      </c>
      <c r="J12" s="14">
        <v>61.107999999999997</v>
      </c>
      <c r="K12" s="14">
        <v>58.76</v>
      </c>
      <c r="L12" s="14">
        <v>66.290999999999997</v>
      </c>
      <c r="M12" s="14">
        <v>71.403000000000006</v>
      </c>
      <c r="N12" s="14">
        <v>62.143999999999998</v>
      </c>
      <c r="O12" s="38">
        <f t="shared" si="1"/>
        <v>752.71100000000001</v>
      </c>
      <c r="P12" s="14">
        <f t="shared" si="0"/>
        <v>98.188233759457347</v>
      </c>
    </row>
    <row r="13" spans="2:16">
      <c r="B13" s="3" t="s">
        <v>26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f t="shared" si="1"/>
        <v>0</v>
      </c>
      <c r="P13" s="14"/>
    </row>
    <row r="14" spans="2:16">
      <c r="B14" s="13" t="s">
        <v>27</v>
      </c>
      <c r="C14" s="15">
        <f>C12+C13</f>
        <v>62.387</v>
      </c>
      <c r="D14" s="15">
        <f t="shared" ref="D14:N14" si="4">D12+D13</f>
        <v>55.301000000000002</v>
      </c>
      <c r="E14" s="15">
        <f t="shared" si="4"/>
        <v>64.144999999999996</v>
      </c>
      <c r="F14" s="15">
        <f t="shared" si="4"/>
        <v>57.991999999999997</v>
      </c>
      <c r="G14" s="15">
        <f t="shared" si="4"/>
        <v>60.226999999999997</v>
      </c>
      <c r="H14" s="15">
        <f t="shared" si="4"/>
        <v>64.302000000000007</v>
      </c>
      <c r="I14" s="15">
        <f t="shared" si="4"/>
        <v>68.650999999999996</v>
      </c>
      <c r="J14" s="15">
        <f t="shared" si="4"/>
        <v>61.107999999999997</v>
      </c>
      <c r="K14" s="15">
        <f t="shared" si="4"/>
        <v>58.76</v>
      </c>
      <c r="L14" s="15">
        <f t="shared" si="4"/>
        <v>66.290999999999997</v>
      </c>
      <c r="M14" s="15">
        <f t="shared" si="4"/>
        <v>71.403000000000006</v>
      </c>
      <c r="N14" s="15">
        <f t="shared" si="4"/>
        <v>62.143999999999998</v>
      </c>
      <c r="O14" s="15">
        <f t="shared" si="1"/>
        <v>752.71100000000001</v>
      </c>
      <c r="P14" s="15">
        <f t="shared" si="0"/>
        <v>98.188233759457347</v>
      </c>
    </row>
    <row r="15" spans="2:16">
      <c r="B15" s="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2:16">
      <c r="B16" s="3" t="s">
        <v>10</v>
      </c>
      <c r="C16" s="14">
        <f>C9+C14</f>
        <v>209.38299999999998</v>
      </c>
      <c r="D16" s="14">
        <f t="shared" ref="D16:N16" si="5">D9+D14</f>
        <v>174.56700000000001</v>
      </c>
      <c r="E16" s="14">
        <f t="shared" si="5"/>
        <v>215.55399999999997</v>
      </c>
      <c r="F16" s="14">
        <f t="shared" si="5"/>
        <v>185.68699999999998</v>
      </c>
      <c r="G16" s="14">
        <f t="shared" si="5"/>
        <v>202.66900000000001</v>
      </c>
      <c r="H16" s="14">
        <f t="shared" si="5"/>
        <v>207.80200000000002</v>
      </c>
      <c r="I16" s="14">
        <f t="shared" si="5"/>
        <v>202.84999999999997</v>
      </c>
      <c r="J16" s="14">
        <f t="shared" si="5"/>
        <v>201.196</v>
      </c>
      <c r="K16" s="14">
        <f t="shared" si="5"/>
        <v>208.23899999999998</v>
      </c>
      <c r="L16" s="14">
        <f t="shared" si="5"/>
        <v>212.28399999999999</v>
      </c>
      <c r="M16" s="14">
        <f t="shared" si="5"/>
        <v>215.15700000000004</v>
      </c>
      <c r="N16" s="14">
        <f t="shared" si="5"/>
        <v>216.13299999999998</v>
      </c>
      <c r="O16" s="14">
        <f t="shared" si="1"/>
        <v>2451.5209999999997</v>
      </c>
      <c r="P16" s="14">
        <f t="shared" si="0"/>
        <v>319.79141664492556</v>
      </c>
    </row>
    <row r="17" spans="2:16">
      <c r="B17" s="3" t="s">
        <v>28</v>
      </c>
      <c r="C17" s="14">
        <f>C16+C3</f>
        <v>217.44899999999998</v>
      </c>
      <c r="D17" s="14">
        <f t="shared" ref="D17:N17" si="6">D16+D3</f>
        <v>181.852</v>
      </c>
      <c r="E17" s="14">
        <f t="shared" si="6"/>
        <v>223.61999999999998</v>
      </c>
      <c r="F17" s="14">
        <f t="shared" si="6"/>
        <v>193.49199999999999</v>
      </c>
      <c r="G17" s="14">
        <f t="shared" si="6"/>
        <v>210.73500000000001</v>
      </c>
      <c r="H17" s="14">
        <f t="shared" si="6"/>
        <v>215.60700000000003</v>
      </c>
      <c r="I17" s="14">
        <f t="shared" si="6"/>
        <v>210.91599999999997</v>
      </c>
      <c r="J17" s="14">
        <f t="shared" si="6"/>
        <v>209.262</v>
      </c>
      <c r="K17" s="14">
        <f t="shared" si="6"/>
        <v>216.04399999999998</v>
      </c>
      <c r="L17" s="14">
        <f t="shared" si="6"/>
        <v>220.35</v>
      </c>
      <c r="M17" s="14">
        <f t="shared" si="6"/>
        <v>222.96200000000005</v>
      </c>
      <c r="N17" s="14">
        <f t="shared" si="6"/>
        <v>224.19899999999998</v>
      </c>
      <c r="O17" s="14">
        <f t="shared" si="1"/>
        <v>2546.4879999999998</v>
      </c>
      <c r="P17" s="14">
        <f t="shared" si="0"/>
        <v>332.17949386903211</v>
      </c>
    </row>
    <row r="18" spans="2:16">
      <c r="B18" s="3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2:16">
      <c r="B19" s="3" t="s">
        <v>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7">
        <f>O9/O16</f>
        <v>0.69296163483812712</v>
      </c>
      <c r="P19" s="16"/>
    </row>
    <row r="20" spans="2:16">
      <c r="B20" s="3" t="s">
        <v>7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>
        <f>O10/O17</f>
        <v>0.70441211582383279</v>
      </c>
      <c r="P20" s="16"/>
    </row>
    <row r="21" spans="2:16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2:16"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2:16"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2:16"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1"/>
      <c r="N24" s="42"/>
    </row>
    <row r="25" spans="2:16"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</row>
    <row r="26" spans="2:16"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5"/>
      <c r="O26" s="27"/>
    </row>
    <row r="27" spans="2:16"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29"/>
    </row>
    <row r="28" spans="2:16"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</row>
    <row r="29" spans="2:16"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2:16">
      <c r="C30" s="40"/>
      <c r="D30" s="40"/>
      <c r="E30" s="40"/>
      <c r="F30" s="40"/>
      <c r="G30" s="47"/>
      <c r="H30" s="40"/>
      <c r="I30" s="40"/>
      <c r="J30" s="40"/>
      <c r="K30" s="40"/>
      <c r="L30" s="40"/>
      <c r="M30" s="40"/>
      <c r="N30" s="42"/>
      <c r="O30" s="33"/>
    </row>
    <row r="31" spans="2:16">
      <c r="C31" s="47"/>
      <c r="D31" s="47"/>
      <c r="E31" s="40"/>
      <c r="F31" s="40"/>
      <c r="G31" s="40"/>
      <c r="H31" s="40"/>
      <c r="I31" s="48"/>
      <c r="J31" s="40"/>
      <c r="K31" s="40"/>
      <c r="L31" s="40"/>
      <c r="M31" s="40"/>
      <c r="N31" s="42"/>
      <c r="O31" s="35"/>
    </row>
    <row r="32" spans="2:16"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28"/>
    </row>
    <row r="33" spans="3:14"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3:14"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3:14">
      <c r="C35" s="47"/>
      <c r="D35" s="47"/>
      <c r="E35" s="47"/>
      <c r="F35" s="47"/>
      <c r="G35" s="47"/>
      <c r="H35" s="47"/>
      <c r="I35" s="40"/>
      <c r="J35" s="40"/>
      <c r="K35" s="47"/>
      <c r="L35" s="47"/>
      <c r="M35" s="41"/>
      <c r="N35" s="49"/>
    </row>
    <row r="36" spans="3:14"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1"/>
      <c r="N36" s="49"/>
    </row>
    <row r="37" spans="3:14"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1"/>
      <c r="N37" s="49"/>
    </row>
    <row r="38" spans="3:14">
      <c r="C38" s="30"/>
      <c r="D38" s="30"/>
      <c r="E38" s="31"/>
      <c r="F38" s="31"/>
      <c r="G38" s="31"/>
      <c r="H38" s="34"/>
      <c r="I38" s="31"/>
      <c r="J38" s="31"/>
      <c r="K38" s="31"/>
      <c r="L38" s="31"/>
      <c r="M38" s="31"/>
      <c r="N38" s="36"/>
    </row>
    <row r="39" spans="3:14">
      <c r="C39" s="31"/>
      <c r="D39" s="31"/>
      <c r="E39" s="31"/>
      <c r="F39" s="31"/>
      <c r="G39" s="31"/>
      <c r="H39" s="34"/>
      <c r="I39" s="31"/>
      <c r="J39" s="31"/>
      <c r="K39" s="31"/>
      <c r="L39" s="31"/>
      <c r="M39" s="31"/>
      <c r="N39" s="36"/>
    </row>
    <row r="40" spans="3:14"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</row>
    <row r="43" spans="3:14">
      <c r="C43" s="30"/>
      <c r="D43" s="31"/>
      <c r="E43" s="30"/>
      <c r="F43" s="30"/>
      <c r="G43" s="30"/>
      <c r="H43" s="30"/>
      <c r="I43" s="30"/>
      <c r="J43" s="30"/>
      <c r="K43" s="30"/>
      <c r="L43" s="30"/>
      <c r="M43" s="37"/>
      <c r="N43" s="32"/>
    </row>
    <row r="44" spans="3:14">
      <c r="C44" s="30"/>
      <c r="D44" s="30"/>
      <c r="E44" s="30"/>
      <c r="F44" s="30"/>
      <c r="G44" s="30"/>
      <c r="H44" s="34"/>
      <c r="I44" s="30"/>
      <c r="J44" s="31"/>
      <c r="K44" s="30"/>
      <c r="L44" s="30"/>
      <c r="M44" s="30"/>
      <c r="N44" s="32"/>
    </row>
    <row r="45" spans="3:14"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</row>
  </sheetData>
  <pageMargins left="0.7" right="0.7" top="0.75" bottom="0.75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67706-C4A4-498B-B9E9-5141C290E90F}">
  <dimension ref="A2:N18"/>
  <sheetViews>
    <sheetView tabSelected="1" workbookViewId="0">
      <selection activeCell="N6" sqref="N6:N8"/>
    </sheetView>
  </sheetViews>
  <sheetFormatPr defaultRowHeight="15"/>
  <cols>
    <col min="1" max="1" width="28.5703125" bestFit="1" customWidth="1"/>
  </cols>
  <sheetData>
    <row r="2" spans="1:14">
      <c r="A2" s="4" t="s">
        <v>40</v>
      </c>
      <c r="B2" s="21" t="s">
        <v>15</v>
      </c>
      <c r="C2" s="21" t="s">
        <v>8</v>
      </c>
      <c r="D2" s="21" t="s">
        <v>16</v>
      </c>
      <c r="E2" s="21" t="s">
        <v>17</v>
      </c>
      <c r="F2" s="21" t="s">
        <v>18</v>
      </c>
      <c r="G2" s="21" t="s">
        <v>19</v>
      </c>
      <c r="H2" s="21" t="s">
        <v>20</v>
      </c>
      <c r="I2" s="21" t="s">
        <v>21</v>
      </c>
      <c r="J2" s="21" t="s">
        <v>22</v>
      </c>
      <c r="K2" s="21" t="s">
        <v>23</v>
      </c>
      <c r="L2" s="21" t="s">
        <v>0</v>
      </c>
      <c r="M2" s="21" t="s">
        <v>9</v>
      </c>
      <c r="N2" s="25">
        <v>2023</v>
      </c>
    </row>
    <row r="3" spans="1:14">
      <c r="A3" s="9" t="s">
        <v>30</v>
      </c>
      <c r="B3" s="23">
        <v>16.3</v>
      </c>
      <c r="C3" s="23">
        <v>14.9</v>
      </c>
      <c r="D3" s="23">
        <v>14.96</v>
      </c>
      <c r="E3" s="23">
        <v>11.76</v>
      </c>
      <c r="F3" s="23">
        <v>16.239999999999998</v>
      </c>
      <c r="G3" s="23">
        <v>18.28</v>
      </c>
      <c r="H3" s="23">
        <v>15.18</v>
      </c>
      <c r="I3" s="23">
        <v>14.5</v>
      </c>
      <c r="J3" s="23">
        <v>21.32</v>
      </c>
      <c r="K3" s="23">
        <v>8.6999999999999993</v>
      </c>
      <c r="L3" s="23">
        <v>5.96</v>
      </c>
      <c r="M3" s="23">
        <v>6.26</v>
      </c>
      <c r="N3" s="23">
        <v>164.36</v>
      </c>
    </row>
    <row r="4" spans="1:14">
      <c r="A4" s="9" t="s">
        <v>24</v>
      </c>
      <c r="B4" s="23">
        <v>31.08</v>
      </c>
      <c r="C4" s="23">
        <v>27.34</v>
      </c>
      <c r="D4" s="23">
        <v>30.5</v>
      </c>
      <c r="E4" s="23">
        <v>23.86</v>
      </c>
      <c r="F4" s="23">
        <v>30.86</v>
      </c>
      <c r="G4" s="23">
        <v>30.78</v>
      </c>
      <c r="H4" s="23">
        <v>24.62</v>
      </c>
      <c r="I4" s="23">
        <v>22.92</v>
      </c>
      <c r="J4" s="23">
        <v>27.68</v>
      </c>
      <c r="K4" s="23">
        <v>27.4</v>
      </c>
      <c r="L4" s="23">
        <v>26.68</v>
      </c>
      <c r="M4" s="23">
        <v>23.04</v>
      </c>
      <c r="N4" s="23">
        <v>326.76</v>
      </c>
    </row>
    <row r="5" spans="1:14">
      <c r="A5" s="9" t="s">
        <v>2</v>
      </c>
      <c r="B5" s="23">
        <v>3.8</v>
      </c>
      <c r="C5" s="23">
        <v>3.1</v>
      </c>
      <c r="D5" s="23">
        <v>3.12</v>
      </c>
      <c r="E5" s="23">
        <v>3.02</v>
      </c>
      <c r="F5" s="23">
        <v>4.74</v>
      </c>
      <c r="G5" s="23">
        <v>4.24</v>
      </c>
      <c r="H5" s="23">
        <v>3.26</v>
      </c>
      <c r="I5" s="23">
        <v>2.94</v>
      </c>
      <c r="J5" s="23">
        <v>4.1399999999999997</v>
      </c>
      <c r="K5" s="23">
        <v>4.4800000000000004</v>
      </c>
      <c r="L5" s="23">
        <v>3.32</v>
      </c>
      <c r="M5" s="23">
        <v>2.2000000000000002</v>
      </c>
      <c r="N5" s="23">
        <v>42.36</v>
      </c>
    </row>
    <row r="6" spans="1:14">
      <c r="A6" s="9" t="s">
        <v>11</v>
      </c>
      <c r="B6" s="23">
        <v>3.74</v>
      </c>
      <c r="C6" s="23">
        <v>4.26</v>
      </c>
      <c r="D6" s="23">
        <v>6.06</v>
      </c>
      <c r="E6" s="23">
        <v>3.84</v>
      </c>
      <c r="F6" s="23">
        <v>5.36</v>
      </c>
      <c r="G6" s="23">
        <v>4.4000000000000004</v>
      </c>
      <c r="H6" s="23">
        <v>3.42</v>
      </c>
      <c r="I6" s="23">
        <v>4.54</v>
      </c>
      <c r="J6" s="23">
        <v>4.32</v>
      </c>
      <c r="K6" s="23">
        <v>3.78</v>
      </c>
      <c r="L6" s="23">
        <v>5.28</v>
      </c>
      <c r="M6" s="23">
        <v>3.82</v>
      </c>
      <c r="N6" s="23">
        <v>52.82</v>
      </c>
    </row>
    <row r="7" spans="1:14">
      <c r="A7" s="9" t="s">
        <v>37</v>
      </c>
      <c r="B7" s="23">
        <v>0.08</v>
      </c>
      <c r="C7" s="23">
        <v>0.16</v>
      </c>
      <c r="D7" s="23">
        <v>0.08</v>
      </c>
      <c r="E7" s="23">
        <v>0.16</v>
      </c>
      <c r="F7" s="23">
        <v>0.18</v>
      </c>
      <c r="G7" s="23">
        <v>0.12</v>
      </c>
      <c r="H7" s="23">
        <v>0.12</v>
      </c>
      <c r="I7" s="23">
        <v>0.14000000000000001</v>
      </c>
      <c r="J7" s="23">
        <v>0.12</v>
      </c>
      <c r="K7" s="23">
        <v>0.12</v>
      </c>
      <c r="L7" s="23">
        <v>0.12</v>
      </c>
      <c r="M7" s="23">
        <v>0.04</v>
      </c>
      <c r="N7" s="23">
        <v>1.44</v>
      </c>
    </row>
    <row r="8" spans="1:14">
      <c r="A8" s="9" t="s">
        <v>38</v>
      </c>
      <c r="B8" s="23">
        <v>0.14000000000000001</v>
      </c>
      <c r="C8" s="23">
        <v>0.16</v>
      </c>
      <c r="D8" s="23">
        <v>0.34</v>
      </c>
      <c r="E8" s="23">
        <v>0.06</v>
      </c>
      <c r="F8" s="23">
        <v>0.28000000000000003</v>
      </c>
      <c r="G8" s="23">
        <v>0.22</v>
      </c>
      <c r="H8" s="23">
        <v>0.42</v>
      </c>
      <c r="I8" s="23">
        <v>0.06</v>
      </c>
      <c r="J8" s="23">
        <v>0.26</v>
      </c>
      <c r="K8" s="23">
        <v>0.22</v>
      </c>
      <c r="L8" s="23">
        <v>0.16</v>
      </c>
      <c r="M8" s="23">
        <v>0.36</v>
      </c>
      <c r="N8" s="23">
        <v>2.68</v>
      </c>
    </row>
    <row r="9" spans="1:14">
      <c r="A9" s="9" t="s">
        <v>31</v>
      </c>
      <c r="B9" s="23">
        <v>24.42</v>
      </c>
      <c r="C9" s="23">
        <v>25.68</v>
      </c>
      <c r="D9" s="23">
        <v>43.74</v>
      </c>
      <c r="E9" s="23">
        <v>26.9</v>
      </c>
      <c r="F9" s="23">
        <v>31.42</v>
      </c>
      <c r="G9" s="23">
        <v>42.86</v>
      </c>
      <c r="H9" s="23">
        <v>32.14</v>
      </c>
      <c r="I9" s="23">
        <v>25.96</v>
      </c>
      <c r="J9" s="23">
        <v>29.54</v>
      </c>
      <c r="K9" s="23">
        <v>28.12</v>
      </c>
      <c r="L9" s="23">
        <v>38.04</v>
      </c>
      <c r="M9" s="23">
        <v>20.98</v>
      </c>
      <c r="N9" s="23">
        <v>369.8</v>
      </c>
    </row>
    <row r="10" spans="1:14">
      <c r="A10" s="9" t="s">
        <v>4</v>
      </c>
      <c r="B10" s="23">
        <v>79.56</v>
      </c>
      <c r="C10" s="23">
        <v>75.599999999999994</v>
      </c>
      <c r="D10" s="23">
        <v>98.8</v>
      </c>
      <c r="E10" s="23">
        <v>69.599999999999994</v>
      </c>
      <c r="F10" s="23">
        <v>89.08</v>
      </c>
      <c r="G10" s="23">
        <v>100.9</v>
      </c>
      <c r="H10" s="23">
        <v>79.16</v>
      </c>
      <c r="I10" s="23">
        <v>71.06</v>
      </c>
      <c r="J10" s="23">
        <v>87.38</v>
      </c>
      <c r="K10" s="23">
        <v>72.819999999999993</v>
      </c>
      <c r="L10" s="23">
        <v>79.56</v>
      </c>
      <c r="M10" s="23">
        <v>56.7</v>
      </c>
      <c r="N10" s="23">
        <v>960.22</v>
      </c>
    </row>
    <row r="11" spans="1:14">
      <c r="A11" s="9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14">
      <c r="A12" s="9" t="s">
        <v>39</v>
      </c>
      <c r="B12" s="23">
        <v>6.22</v>
      </c>
      <c r="C12" s="23">
        <v>7.32</v>
      </c>
      <c r="D12" s="23">
        <v>10.8</v>
      </c>
      <c r="E12" s="23">
        <v>5.86</v>
      </c>
      <c r="F12" s="23">
        <v>8.86</v>
      </c>
      <c r="G12" s="23">
        <v>10.52</v>
      </c>
      <c r="H12" s="23">
        <v>7.48</v>
      </c>
      <c r="I12" s="23">
        <v>5.0599999999999996</v>
      </c>
      <c r="J12" s="23">
        <v>9.86</v>
      </c>
      <c r="K12" s="23">
        <v>6.18</v>
      </c>
      <c r="L12" s="23">
        <v>5.82</v>
      </c>
      <c r="M12" s="23">
        <v>7.46</v>
      </c>
      <c r="N12" s="23">
        <v>91.44</v>
      </c>
    </row>
    <row r="13" spans="1:14">
      <c r="A13" s="9" t="s">
        <v>32</v>
      </c>
      <c r="B13" s="23">
        <v>3.08</v>
      </c>
      <c r="C13" s="23">
        <v>3.88</v>
      </c>
      <c r="D13" s="23">
        <v>4.5999999999999996</v>
      </c>
      <c r="E13" s="23">
        <v>2.86</v>
      </c>
      <c r="F13" s="23">
        <v>5.04</v>
      </c>
      <c r="G13" s="23">
        <v>3.3</v>
      </c>
      <c r="H13" s="23">
        <v>2.34</v>
      </c>
      <c r="I13" s="23">
        <v>4.26</v>
      </c>
      <c r="J13" s="23">
        <v>3.42</v>
      </c>
      <c r="K13" s="23">
        <v>3.42</v>
      </c>
      <c r="L13" s="23">
        <v>4.22</v>
      </c>
      <c r="M13" s="23">
        <v>2.48</v>
      </c>
      <c r="N13" s="23">
        <v>42.9</v>
      </c>
    </row>
    <row r="14" spans="1:14">
      <c r="A14" s="12" t="s">
        <v>27</v>
      </c>
      <c r="B14" s="23">
        <v>9.3000000000000007</v>
      </c>
      <c r="C14" s="23">
        <v>11.2</v>
      </c>
      <c r="D14" s="23">
        <v>15.4</v>
      </c>
      <c r="E14" s="23">
        <v>8.7200000000000006</v>
      </c>
      <c r="F14" s="23">
        <v>13.9</v>
      </c>
      <c r="G14" s="23">
        <v>13.82</v>
      </c>
      <c r="H14" s="23">
        <v>9.82</v>
      </c>
      <c r="I14" s="23">
        <v>9.32</v>
      </c>
      <c r="J14" s="23">
        <v>13.28</v>
      </c>
      <c r="K14" s="23">
        <v>9.6</v>
      </c>
      <c r="L14" s="23">
        <v>10.039999999999999</v>
      </c>
      <c r="M14" s="23">
        <v>9.94</v>
      </c>
      <c r="N14" s="23">
        <v>134.34</v>
      </c>
    </row>
    <row r="15" spans="1:14">
      <c r="A15" s="9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14">
      <c r="A16" s="12" t="s">
        <v>10</v>
      </c>
      <c r="B16" s="23">
        <v>88.86</v>
      </c>
      <c r="C16" s="23">
        <v>86.8</v>
      </c>
      <c r="D16" s="23">
        <v>114.2</v>
      </c>
      <c r="E16" s="23">
        <v>78.319999999999993</v>
      </c>
      <c r="F16" s="23">
        <v>102.98</v>
      </c>
      <c r="G16" s="23">
        <v>114.72</v>
      </c>
      <c r="H16" s="23">
        <v>88.98</v>
      </c>
      <c r="I16" s="23">
        <v>80.38</v>
      </c>
      <c r="J16" s="23">
        <v>100.66</v>
      </c>
      <c r="K16" s="23">
        <v>82.42</v>
      </c>
      <c r="L16" s="23">
        <v>89.6</v>
      </c>
      <c r="M16" s="23">
        <v>66.64</v>
      </c>
      <c r="N16" s="23">
        <v>1094.56</v>
      </c>
    </row>
    <row r="17" spans="1:14">
      <c r="A17" s="9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14">
      <c r="A18" s="9" t="s">
        <v>6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6">
        <v>0.87729999999999997</v>
      </c>
    </row>
  </sheetData>
  <pageMargins left="0.7" right="0.7" top="0.75" bottom="0.75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B1515-E360-4AA9-994E-EDCFAEECA1DC}">
  <dimension ref="B1:P24"/>
  <sheetViews>
    <sheetView topLeftCell="A6" workbookViewId="0">
      <selection activeCell="B3" sqref="B3:P23"/>
    </sheetView>
  </sheetViews>
  <sheetFormatPr defaultRowHeight="15"/>
  <cols>
    <col min="2" max="2" width="40.85546875" bestFit="1" customWidth="1"/>
    <col min="3" max="14" width="9.28515625" bestFit="1" customWidth="1"/>
    <col min="15" max="15" width="9.5703125" bestFit="1" customWidth="1"/>
    <col min="16" max="16" width="12.42578125" bestFit="1" customWidth="1"/>
  </cols>
  <sheetData>
    <row r="1" spans="2:16">
      <c r="P1">
        <f>Herrigunea!P1</f>
        <v>7666</v>
      </c>
    </row>
    <row r="3" spans="2:16">
      <c r="B3" s="4" t="s">
        <v>40</v>
      </c>
      <c r="C3" s="4" t="s">
        <v>15</v>
      </c>
      <c r="D3" s="4" t="s">
        <v>8</v>
      </c>
      <c r="E3" s="4" t="s">
        <v>16</v>
      </c>
      <c r="F3" s="4" t="s">
        <v>17</v>
      </c>
      <c r="G3" s="4" t="s">
        <v>18</v>
      </c>
      <c r="H3" s="4" t="s">
        <v>19</v>
      </c>
      <c r="I3" s="4" t="s">
        <v>20</v>
      </c>
      <c r="J3" s="4" t="s">
        <v>21</v>
      </c>
      <c r="K3" s="4" t="s">
        <v>22</v>
      </c>
      <c r="L3" s="4" t="s">
        <v>23</v>
      </c>
      <c r="M3" s="4" t="s">
        <v>0</v>
      </c>
      <c r="N3" s="4" t="s">
        <v>9</v>
      </c>
      <c r="O3" s="4">
        <v>2023</v>
      </c>
      <c r="P3" s="4" t="s">
        <v>36</v>
      </c>
    </row>
    <row r="4" spans="2:16">
      <c r="B4" s="3" t="s">
        <v>29</v>
      </c>
      <c r="C4" s="19">
        <f>Herrigunea!C3</f>
        <v>8.0660000000000007</v>
      </c>
      <c r="D4" s="19">
        <f>Herrigunea!D3</f>
        <v>7.2850000000000001</v>
      </c>
      <c r="E4" s="19">
        <f>Herrigunea!E3</f>
        <v>8.0660000000000007</v>
      </c>
      <c r="F4" s="19">
        <f>Herrigunea!F3</f>
        <v>7.8049999999999997</v>
      </c>
      <c r="G4" s="19">
        <f>Herrigunea!G3</f>
        <v>8.0660000000000007</v>
      </c>
      <c r="H4" s="19">
        <f>Herrigunea!H3</f>
        <v>7.8049999999999997</v>
      </c>
      <c r="I4" s="19">
        <f>Herrigunea!I3</f>
        <v>8.0660000000000007</v>
      </c>
      <c r="J4" s="19">
        <f>Herrigunea!J3</f>
        <v>8.0660000000000007</v>
      </c>
      <c r="K4" s="19">
        <f>Herrigunea!K3</f>
        <v>7.8049999999999997</v>
      </c>
      <c r="L4" s="19">
        <f>Herrigunea!L3</f>
        <v>8.0660000000000007</v>
      </c>
      <c r="M4" s="19">
        <f>Herrigunea!M3</f>
        <v>7.8049999999999997</v>
      </c>
      <c r="N4" s="19">
        <f>Herrigunea!N3</f>
        <v>8.0660000000000007</v>
      </c>
      <c r="O4" s="19">
        <f>SUM(C4:N4)</f>
        <v>94.967000000000013</v>
      </c>
      <c r="P4" s="7">
        <f>O4*1000/$P$1</f>
        <v>12.388077224106446</v>
      </c>
    </row>
    <row r="5" spans="2:16">
      <c r="B5" s="3" t="s">
        <v>30</v>
      </c>
      <c r="C5" s="19">
        <f>Herrigunea!C4+Poligonoak!B3</f>
        <v>58.519999999999996</v>
      </c>
      <c r="D5" s="19">
        <f>Herrigunea!D4+Poligonoak!C3</f>
        <v>64.040000000000006</v>
      </c>
      <c r="E5" s="19">
        <f>Herrigunea!E4+Poligonoak!D3</f>
        <v>66.180000000000007</v>
      </c>
      <c r="F5" s="19">
        <f>Herrigunea!F4+Poligonoak!E3</f>
        <v>60.14</v>
      </c>
      <c r="G5" s="19">
        <f>Herrigunea!G4+Poligonoak!F3</f>
        <v>67.72</v>
      </c>
      <c r="H5" s="19">
        <f>Herrigunea!H4+Poligonoak!G3</f>
        <v>66.039999999999992</v>
      </c>
      <c r="I5" s="19">
        <f>Herrigunea!I4+Poligonoak!H3</f>
        <v>61.08</v>
      </c>
      <c r="J5" s="19">
        <f>Herrigunea!J4+Poligonoak!I3</f>
        <v>64.3</v>
      </c>
      <c r="K5" s="19">
        <f>Herrigunea!K4+Poligonoak!J3</f>
        <v>72.02000000000001</v>
      </c>
      <c r="L5" s="19">
        <f>Herrigunea!L4+Poligonoak!K3</f>
        <v>66.739999999999995</v>
      </c>
      <c r="M5" s="19">
        <f>Herrigunea!M4+Poligonoak!L3</f>
        <v>62.4</v>
      </c>
      <c r="N5" s="19">
        <f>Herrigunea!N4+Poligonoak!M3</f>
        <v>54.379999999999995</v>
      </c>
      <c r="O5" s="19">
        <f t="shared" ref="O5:O20" si="0">SUM(C5:N5)</f>
        <v>763.56</v>
      </c>
      <c r="P5" s="7">
        <f t="shared" ref="P5:P20" si="1">O5*1000/$P$1</f>
        <v>99.603443777719804</v>
      </c>
    </row>
    <row r="6" spans="2:16">
      <c r="B6" s="3" t="s">
        <v>24</v>
      </c>
      <c r="C6" s="19">
        <f>Herrigunea!C5+Poligonoak!B4</f>
        <v>59.555999999999997</v>
      </c>
      <c r="D6" s="19">
        <f>Herrigunea!D5+Poligonoak!C4</f>
        <v>50.215000000000003</v>
      </c>
      <c r="E6" s="19">
        <f>Herrigunea!E5+Poligonoak!D4</f>
        <v>56.117999999999995</v>
      </c>
      <c r="F6" s="19">
        <f>Herrigunea!F5+Poligonoak!E4</f>
        <v>48.730000000000004</v>
      </c>
      <c r="G6" s="19">
        <f>Herrigunea!G5+Poligonoak!F4</f>
        <v>57.802</v>
      </c>
      <c r="H6" s="19">
        <f>Herrigunea!H5+Poligonoak!G4</f>
        <v>56.787000000000006</v>
      </c>
      <c r="I6" s="19">
        <f>Herrigunea!I5+Poligonoak!H4</f>
        <v>52.384</v>
      </c>
      <c r="J6" s="19">
        <f>Herrigunea!J5+Poligonoak!I4</f>
        <v>47.117000000000004</v>
      </c>
      <c r="K6" s="19">
        <f>Herrigunea!K5+Poligonoak!J4</f>
        <v>53.852999999999994</v>
      </c>
      <c r="L6" s="19">
        <f>Herrigunea!L5+Poligonoak!K4</f>
        <v>54.911999999999999</v>
      </c>
      <c r="M6" s="19">
        <f>Herrigunea!M5+Poligonoak!L4</f>
        <v>52.85</v>
      </c>
      <c r="N6" s="19">
        <f>Herrigunea!N5+Poligonoak!M4</f>
        <v>54.864999999999995</v>
      </c>
      <c r="O6" s="19">
        <f t="shared" si="0"/>
        <v>645.18900000000019</v>
      </c>
      <c r="P6" s="7">
        <f t="shared" si="1"/>
        <v>84.162405426558863</v>
      </c>
    </row>
    <row r="7" spans="2:16">
      <c r="B7" s="3" t="s">
        <v>2</v>
      </c>
      <c r="C7" s="19">
        <f>Herrigunea!C6+Poligonoak!B5</f>
        <v>29.12</v>
      </c>
      <c r="D7" s="19">
        <f>Herrigunea!D6+Poligonoak!C5</f>
        <v>24.78</v>
      </c>
      <c r="E7" s="19">
        <f>Herrigunea!E6+Poligonoak!D5</f>
        <v>27.810000000000002</v>
      </c>
      <c r="F7" s="19">
        <f>Herrigunea!F6+Poligonoak!E5</f>
        <v>24.68</v>
      </c>
      <c r="G7" s="19">
        <f>Herrigunea!G6+Poligonoak!F5</f>
        <v>29.22</v>
      </c>
      <c r="H7" s="19">
        <f>Herrigunea!H6+Poligonoak!G5</f>
        <v>29.130000000000003</v>
      </c>
      <c r="I7" s="19">
        <f>Herrigunea!I6+Poligonoak!H5</f>
        <v>29.53</v>
      </c>
      <c r="J7" s="19">
        <f>Herrigunea!J6+Poligonoak!I5</f>
        <v>26.720000000000002</v>
      </c>
      <c r="K7" s="19">
        <f>Herrigunea!K6+Poligonoak!J5</f>
        <v>29.39</v>
      </c>
      <c r="L7" s="19">
        <f>Herrigunea!L6+Poligonoak!K5</f>
        <v>29.19</v>
      </c>
      <c r="M7" s="19">
        <f>Herrigunea!M6+Poligonoak!L5</f>
        <v>28.39</v>
      </c>
      <c r="N7" s="19">
        <f>Herrigunea!N6+Poligonoak!M5</f>
        <v>28.61</v>
      </c>
      <c r="O7" s="19">
        <f t="shared" si="0"/>
        <v>336.57</v>
      </c>
      <c r="P7" s="7">
        <f t="shared" si="1"/>
        <v>43.90425254369945</v>
      </c>
    </row>
    <row r="8" spans="2:16">
      <c r="B8" s="3" t="s">
        <v>11</v>
      </c>
      <c r="C8" s="19">
        <f>Poligonoak!B6</f>
        <v>3.74</v>
      </c>
      <c r="D8" s="19">
        <f>Poligonoak!C6</f>
        <v>4.26</v>
      </c>
      <c r="E8" s="19">
        <f>Poligonoak!D6</f>
        <v>6.06</v>
      </c>
      <c r="F8" s="19">
        <f>Poligonoak!E6</f>
        <v>3.84</v>
      </c>
      <c r="G8" s="19">
        <f>Poligonoak!F6</f>
        <v>5.36</v>
      </c>
      <c r="H8" s="19">
        <f>Poligonoak!G6</f>
        <v>4.4000000000000004</v>
      </c>
      <c r="I8" s="19">
        <f>Poligonoak!H6</f>
        <v>3.42</v>
      </c>
      <c r="J8" s="19">
        <f>Poligonoak!I6</f>
        <v>4.54</v>
      </c>
      <c r="K8" s="19">
        <f>Poligonoak!J6</f>
        <v>4.32</v>
      </c>
      <c r="L8" s="19">
        <f>Poligonoak!K6</f>
        <v>3.78</v>
      </c>
      <c r="M8" s="19">
        <f>Poligonoak!L6</f>
        <v>5.28</v>
      </c>
      <c r="N8" s="19">
        <f>Poligonoak!M6</f>
        <v>3.82</v>
      </c>
      <c r="O8" s="19">
        <f t="shared" si="0"/>
        <v>52.82</v>
      </c>
      <c r="P8" s="7">
        <f t="shared" si="1"/>
        <v>6.890164362118445</v>
      </c>
    </row>
    <row r="9" spans="2:16">
      <c r="B9" s="3" t="s">
        <v>25</v>
      </c>
      <c r="C9" s="19">
        <f>Herrigunea!C7</f>
        <v>35.79</v>
      </c>
      <c r="D9" s="19">
        <f>Herrigunea!D7</f>
        <v>11.414</v>
      </c>
      <c r="E9" s="19">
        <f>Herrigunea!E7</f>
        <v>36.537999999999997</v>
      </c>
      <c r="F9" s="19">
        <f>Herrigunea!F7</f>
        <v>21.649000000000001</v>
      </c>
      <c r="G9" s="19">
        <f>Herrigunea!G7</f>
        <v>24.803000000000001</v>
      </c>
      <c r="H9" s="19">
        <f>Herrigunea!H7</f>
        <v>32.923999999999999</v>
      </c>
      <c r="I9" s="19">
        <f>Herrigunea!I7</f>
        <v>21.38</v>
      </c>
      <c r="J9" s="19">
        <f>Herrigunea!J7</f>
        <v>25.974</v>
      </c>
      <c r="K9" s="19">
        <f>Herrigunea!K7</f>
        <v>32.351999999999997</v>
      </c>
      <c r="L9" s="19">
        <f>Herrigunea!L7</f>
        <v>18.256</v>
      </c>
      <c r="M9" s="19">
        <f>Herrigunea!M7</f>
        <v>16.811</v>
      </c>
      <c r="N9" s="19">
        <f>Herrigunea!N7</f>
        <v>31.98</v>
      </c>
      <c r="O9" s="19">
        <f t="shared" si="0"/>
        <v>309.87099999999998</v>
      </c>
      <c r="P9" s="7">
        <f t="shared" si="1"/>
        <v>40.421471432298461</v>
      </c>
    </row>
    <row r="10" spans="2:16">
      <c r="B10" s="3" t="s">
        <v>3</v>
      </c>
      <c r="C10" s="19">
        <f>Herrigunea!C8+Poligonoak!B7+Poligonoak!B8+Poligonoak!B9</f>
        <v>39.83</v>
      </c>
      <c r="D10" s="19">
        <f>Herrigunea!D8+Poligonoak!C7+Poligonoak!C8+Poligonoak!C9</f>
        <v>40.156999999999996</v>
      </c>
      <c r="E10" s="19">
        <f>Herrigunea!E8+Poligonoak!D7+Poligonoak!D8+Poligonoak!D9</f>
        <v>57.503</v>
      </c>
      <c r="F10" s="19">
        <f>Herrigunea!F8+Poligonoak!E7+Poligonoak!E8+Poligonoak!E9</f>
        <v>38.256</v>
      </c>
      <c r="G10" s="19">
        <f>Herrigunea!G8+Poligonoak!F7+Poligonoak!F8+Poligonoak!F9</f>
        <v>46.617000000000004</v>
      </c>
      <c r="H10" s="19">
        <f>Herrigunea!H8+Poligonoak!G7+Poligonoak!G8+Poligonoak!G9</f>
        <v>55.119</v>
      </c>
      <c r="I10" s="19">
        <f>Herrigunea!I8+Poligonoak!H7+Poligonoak!H8+Poligonoak!H9</f>
        <v>45.564999999999998</v>
      </c>
      <c r="J10" s="19">
        <f>Herrigunea!J8+Poligonoak!I7+Poligonoak!I8+Poligonoak!I9</f>
        <v>42.497</v>
      </c>
      <c r="K10" s="19">
        <f>Herrigunea!K8+Poligonoak!J7+Poligonoak!J8+Poligonoak!J9</f>
        <v>44.923999999999999</v>
      </c>
      <c r="L10" s="19">
        <f>Herrigunea!L8+Poligonoak!K7+Poligonoak!K8+Poligonoak!K9</f>
        <v>45.935000000000002</v>
      </c>
      <c r="M10" s="19">
        <f>Herrigunea!M8+Poligonoak!L7+Poligonoak!L8+Poligonoak!L9</f>
        <v>57.582999999999998</v>
      </c>
      <c r="N10" s="19">
        <f>Herrigunea!N8+Poligonoak!M7+Poligonoak!M8+Poligonoak!M9</f>
        <v>37.033999999999999</v>
      </c>
      <c r="O10" s="19">
        <f t="shared" si="0"/>
        <v>551.02</v>
      </c>
      <c r="P10" s="7">
        <f t="shared" si="1"/>
        <v>71.878424210800944</v>
      </c>
    </row>
    <row r="11" spans="2:16">
      <c r="B11" s="3" t="s">
        <v>4</v>
      </c>
      <c r="C11" s="19">
        <f>SUM(C5:C10)</f>
        <v>226.55599999999998</v>
      </c>
      <c r="D11" s="19">
        <f t="shared" ref="D11:N11" si="2">SUM(D5:D10)</f>
        <v>194.86599999999999</v>
      </c>
      <c r="E11" s="19">
        <f t="shared" si="2"/>
        <v>250.209</v>
      </c>
      <c r="F11" s="19">
        <f t="shared" si="2"/>
        <v>197.29500000000002</v>
      </c>
      <c r="G11" s="19">
        <f t="shared" si="2"/>
        <v>231.52199999999999</v>
      </c>
      <c r="H11" s="19">
        <f t="shared" si="2"/>
        <v>244.4</v>
      </c>
      <c r="I11" s="19">
        <f t="shared" si="2"/>
        <v>213.35899999999998</v>
      </c>
      <c r="J11" s="19">
        <f t="shared" si="2"/>
        <v>211.14799999999997</v>
      </c>
      <c r="K11" s="19">
        <f t="shared" si="2"/>
        <v>236.85900000000001</v>
      </c>
      <c r="L11" s="19">
        <f t="shared" si="2"/>
        <v>218.81299999999999</v>
      </c>
      <c r="M11" s="19">
        <f t="shared" si="2"/>
        <v>223.31399999999999</v>
      </c>
      <c r="N11" s="19">
        <f t="shared" si="2"/>
        <v>210.68899999999996</v>
      </c>
      <c r="O11" s="19">
        <f t="shared" si="0"/>
        <v>2659.0299999999993</v>
      </c>
      <c r="P11" s="7">
        <f t="shared" si="1"/>
        <v>346.86016175319583</v>
      </c>
    </row>
    <row r="12" spans="2:16">
      <c r="B12" s="3" t="s">
        <v>5</v>
      </c>
      <c r="C12" s="19">
        <f>C11+C4</f>
        <v>234.62199999999999</v>
      </c>
      <c r="D12" s="19">
        <f t="shared" ref="D12:N12" si="3">D11+D4</f>
        <v>202.15099999999998</v>
      </c>
      <c r="E12" s="19">
        <f t="shared" si="3"/>
        <v>258.27499999999998</v>
      </c>
      <c r="F12" s="19">
        <f t="shared" si="3"/>
        <v>205.10000000000002</v>
      </c>
      <c r="G12" s="19">
        <f t="shared" si="3"/>
        <v>239.58799999999999</v>
      </c>
      <c r="H12" s="19">
        <f t="shared" si="3"/>
        <v>252.20500000000001</v>
      </c>
      <c r="I12" s="19">
        <f t="shared" si="3"/>
        <v>221.42499999999998</v>
      </c>
      <c r="J12" s="19">
        <f t="shared" si="3"/>
        <v>219.21399999999997</v>
      </c>
      <c r="K12" s="19">
        <f t="shared" si="3"/>
        <v>244.66400000000002</v>
      </c>
      <c r="L12" s="19">
        <f t="shared" si="3"/>
        <v>226.87899999999999</v>
      </c>
      <c r="M12" s="19">
        <f t="shared" si="3"/>
        <v>231.119</v>
      </c>
      <c r="N12" s="19">
        <f t="shared" si="3"/>
        <v>218.75499999999997</v>
      </c>
      <c r="O12" s="19">
        <f t="shared" si="0"/>
        <v>2753.9970000000003</v>
      </c>
      <c r="P12" s="7">
        <f t="shared" si="1"/>
        <v>359.24823897730244</v>
      </c>
    </row>
    <row r="13" spans="2:16">
      <c r="B13" s="3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7"/>
    </row>
    <row r="14" spans="2:16">
      <c r="B14" s="3" t="s">
        <v>12</v>
      </c>
      <c r="C14" s="19">
        <f>Herrigunea!C12+Poligonoak!B12</f>
        <v>68.606999999999999</v>
      </c>
      <c r="D14" s="19">
        <f>Herrigunea!D12+Poligonoak!C12</f>
        <v>62.621000000000002</v>
      </c>
      <c r="E14" s="19">
        <f>Herrigunea!E12+Poligonoak!D12</f>
        <v>74.944999999999993</v>
      </c>
      <c r="F14" s="19">
        <f>Herrigunea!F12+Poligonoak!E12</f>
        <v>63.851999999999997</v>
      </c>
      <c r="G14" s="19">
        <f>Herrigunea!G12+Poligonoak!F12</f>
        <v>69.086999999999989</v>
      </c>
      <c r="H14" s="19">
        <f>Herrigunea!H12+Poligonoak!G12</f>
        <v>74.822000000000003</v>
      </c>
      <c r="I14" s="19">
        <f>Herrigunea!I12+Poligonoak!H12</f>
        <v>76.131</v>
      </c>
      <c r="J14" s="19">
        <f>Herrigunea!J12+Poligonoak!I12</f>
        <v>66.167999999999992</v>
      </c>
      <c r="K14" s="19">
        <f>Herrigunea!K12+Poligonoak!J12</f>
        <v>68.62</v>
      </c>
      <c r="L14" s="19">
        <f>Herrigunea!L12+Poligonoak!K12</f>
        <v>72.471000000000004</v>
      </c>
      <c r="M14" s="19">
        <f>Herrigunea!M12+Poligonoak!L12</f>
        <v>77.223000000000013</v>
      </c>
      <c r="N14" s="19">
        <f>Herrigunea!N12+Poligonoak!M12</f>
        <v>69.603999999999999</v>
      </c>
      <c r="O14" s="19">
        <f t="shared" si="0"/>
        <v>844.15100000000007</v>
      </c>
      <c r="P14" s="7">
        <f t="shared" si="1"/>
        <v>110.11622749804333</v>
      </c>
    </row>
    <row r="15" spans="2:16">
      <c r="B15" s="3" t="s">
        <v>32</v>
      </c>
      <c r="C15" s="19">
        <f>Poligonoak!B13</f>
        <v>3.08</v>
      </c>
      <c r="D15" s="19">
        <f>Poligonoak!C13</f>
        <v>3.88</v>
      </c>
      <c r="E15" s="19">
        <f>Poligonoak!D13</f>
        <v>4.5999999999999996</v>
      </c>
      <c r="F15" s="19">
        <f>Poligonoak!E13</f>
        <v>2.86</v>
      </c>
      <c r="G15" s="19">
        <f>Poligonoak!F13</f>
        <v>5.04</v>
      </c>
      <c r="H15" s="19">
        <f>Poligonoak!G13</f>
        <v>3.3</v>
      </c>
      <c r="I15" s="19">
        <f>Poligonoak!H13</f>
        <v>2.34</v>
      </c>
      <c r="J15" s="19">
        <f>Poligonoak!I13</f>
        <v>4.26</v>
      </c>
      <c r="K15" s="19">
        <f>Poligonoak!J13</f>
        <v>3.42</v>
      </c>
      <c r="L15" s="19">
        <f>Poligonoak!K13</f>
        <v>3.42</v>
      </c>
      <c r="M15" s="19">
        <f>Poligonoak!L13</f>
        <v>4.22</v>
      </c>
      <c r="N15" s="19">
        <f>Poligonoak!M13</f>
        <v>2.48</v>
      </c>
      <c r="O15" s="19">
        <f t="shared" si="0"/>
        <v>42.9</v>
      </c>
      <c r="P15" s="7">
        <f t="shared" si="1"/>
        <v>5.5961387946777981</v>
      </c>
    </row>
    <row r="16" spans="2:16">
      <c r="B16" s="3" t="s">
        <v>26</v>
      </c>
      <c r="C16" s="19">
        <f>Herrigunea!C13</f>
        <v>0</v>
      </c>
      <c r="D16" s="19">
        <f>Herrigunea!D13</f>
        <v>0</v>
      </c>
      <c r="E16" s="19">
        <f>Herrigunea!E13</f>
        <v>0</v>
      </c>
      <c r="F16" s="19">
        <f>Herrigunea!F13</f>
        <v>0</v>
      </c>
      <c r="G16" s="19">
        <f>Herrigunea!G13</f>
        <v>0</v>
      </c>
      <c r="H16" s="19">
        <f>Herrigunea!H13</f>
        <v>0</v>
      </c>
      <c r="I16" s="19">
        <f>Herrigunea!I13</f>
        <v>0</v>
      </c>
      <c r="J16" s="19">
        <f>Herrigunea!J13</f>
        <v>0</v>
      </c>
      <c r="K16" s="19">
        <f>Herrigunea!K13</f>
        <v>0</v>
      </c>
      <c r="L16" s="19">
        <f>Herrigunea!L13</f>
        <v>0</v>
      </c>
      <c r="M16" s="19">
        <f>Herrigunea!M13</f>
        <v>0</v>
      </c>
      <c r="N16" s="19">
        <f>Herrigunea!N13</f>
        <v>0</v>
      </c>
      <c r="O16" s="19">
        <f t="shared" si="0"/>
        <v>0</v>
      </c>
      <c r="P16" s="7">
        <f t="shared" si="1"/>
        <v>0</v>
      </c>
    </row>
    <row r="17" spans="2:16">
      <c r="B17" s="3" t="s">
        <v>35</v>
      </c>
      <c r="C17" s="20">
        <f>C14+C15+C16</f>
        <v>71.686999999999998</v>
      </c>
      <c r="D17" s="20">
        <f t="shared" ref="D17:N17" si="4">D14+D15+D16</f>
        <v>66.501000000000005</v>
      </c>
      <c r="E17" s="20">
        <f t="shared" si="4"/>
        <v>79.544999999999987</v>
      </c>
      <c r="F17" s="20">
        <f t="shared" si="4"/>
        <v>66.712000000000003</v>
      </c>
      <c r="G17" s="20">
        <f t="shared" si="4"/>
        <v>74.126999999999995</v>
      </c>
      <c r="H17" s="20">
        <f t="shared" si="4"/>
        <v>78.122</v>
      </c>
      <c r="I17" s="20">
        <f t="shared" si="4"/>
        <v>78.471000000000004</v>
      </c>
      <c r="J17" s="20">
        <f t="shared" si="4"/>
        <v>70.427999999999997</v>
      </c>
      <c r="K17" s="20">
        <f t="shared" si="4"/>
        <v>72.040000000000006</v>
      </c>
      <c r="L17" s="20">
        <f t="shared" si="4"/>
        <v>75.891000000000005</v>
      </c>
      <c r="M17" s="20">
        <f t="shared" si="4"/>
        <v>81.443000000000012</v>
      </c>
      <c r="N17" s="20">
        <f t="shared" si="4"/>
        <v>72.084000000000003</v>
      </c>
      <c r="O17" s="20">
        <f t="shared" si="0"/>
        <v>887.05099999999993</v>
      </c>
      <c r="P17" s="11">
        <f t="shared" si="1"/>
        <v>115.71236629272109</v>
      </c>
    </row>
    <row r="18" spans="2:16">
      <c r="B18" s="3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7"/>
    </row>
    <row r="19" spans="2:16">
      <c r="B19" s="3" t="s">
        <v>13</v>
      </c>
      <c r="C19" s="19">
        <f>C11+C17</f>
        <v>298.24299999999999</v>
      </c>
      <c r="D19" s="19">
        <f t="shared" ref="D19:N19" si="5">D11+D17</f>
        <v>261.36699999999996</v>
      </c>
      <c r="E19" s="19">
        <f t="shared" si="5"/>
        <v>329.75400000000002</v>
      </c>
      <c r="F19" s="19">
        <f t="shared" si="5"/>
        <v>264.00700000000001</v>
      </c>
      <c r="G19" s="19">
        <f t="shared" si="5"/>
        <v>305.649</v>
      </c>
      <c r="H19" s="19">
        <f t="shared" si="5"/>
        <v>322.52199999999999</v>
      </c>
      <c r="I19" s="19">
        <f t="shared" si="5"/>
        <v>291.83</v>
      </c>
      <c r="J19" s="19">
        <f t="shared" si="5"/>
        <v>281.57599999999996</v>
      </c>
      <c r="K19" s="19">
        <f t="shared" si="5"/>
        <v>308.899</v>
      </c>
      <c r="L19" s="19">
        <f t="shared" si="5"/>
        <v>294.70400000000001</v>
      </c>
      <c r="M19" s="19">
        <f t="shared" si="5"/>
        <v>304.75700000000001</v>
      </c>
      <c r="N19" s="19">
        <f t="shared" si="5"/>
        <v>282.77299999999997</v>
      </c>
      <c r="O19" s="19">
        <f t="shared" si="0"/>
        <v>3546.0810000000001</v>
      </c>
      <c r="P19" s="7">
        <f t="shared" si="1"/>
        <v>462.57252804591701</v>
      </c>
    </row>
    <row r="20" spans="2:16">
      <c r="B20" s="3" t="s">
        <v>14</v>
      </c>
      <c r="C20" s="19">
        <f>C19+C4</f>
        <v>306.30899999999997</v>
      </c>
      <c r="D20" s="19">
        <f t="shared" ref="D20:N20" si="6">D19+D4</f>
        <v>268.65199999999999</v>
      </c>
      <c r="E20" s="19">
        <f t="shared" si="6"/>
        <v>337.82</v>
      </c>
      <c r="F20" s="19">
        <f t="shared" si="6"/>
        <v>271.81200000000001</v>
      </c>
      <c r="G20" s="19">
        <f t="shared" si="6"/>
        <v>313.71499999999997</v>
      </c>
      <c r="H20" s="19">
        <f t="shared" si="6"/>
        <v>330.327</v>
      </c>
      <c r="I20" s="19">
        <f t="shared" si="6"/>
        <v>299.89599999999996</v>
      </c>
      <c r="J20" s="19">
        <f t="shared" si="6"/>
        <v>289.64199999999994</v>
      </c>
      <c r="K20" s="19">
        <f t="shared" si="6"/>
        <v>316.70400000000001</v>
      </c>
      <c r="L20" s="19">
        <f t="shared" si="6"/>
        <v>302.77</v>
      </c>
      <c r="M20" s="19">
        <f t="shared" si="6"/>
        <v>312.56200000000001</v>
      </c>
      <c r="N20" s="19">
        <f t="shared" si="6"/>
        <v>290.83899999999994</v>
      </c>
      <c r="O20" s="19">
        <f t="shared" si="0"/>
        <v>3641.0479999999998</v>
      </c>
      <c r="P20" s="7">
        <f t="shared" si="1"/>
        <v>474.96060527002351</v>
      </c>
    </row>
    <row r="21" spans="2:16">
      <c r="B21" s="3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2:16">
      <c r="B22" s="3" t="s">
        <v>6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10">
        <f>O11/O19</f>
        <v>0.74985032772799021</v>
      </c>
      <c r="P22" s="7"/>
    </row>
    <row r="23" spans="2:16">
      <c r="B23" s="3" t="s">
        <v>7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5">
        <f>O12/O20</f>
        <v>0.75637481296593745</v>
      </c>
      <c r="P23" s="7"/>
    </row>
    <row r="24" spans="2:16"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</sheetData>
  <pageMargins left="0.7" right="0.7" top="0.75" bottom="0.75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Lan-orriak</vt:lpstr>
      </vt:variant>
      <vt:variant>
        <vt:i4>3</vt:i4>
      </vt:variant>
    </vt:vector>
  </HeadingPairs>
  <TitlesOfParts>
    <vt:vector size="3" baseType="lpstr">
      <vt:lpstr>Herrigunea</vt:lpstr>
      <vt:lpstr>Poligonoak</vt:lpstr>
      <vt:lpstr> herrigunea+poligonoak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Kudeatzailea</dc:creator>
  <cp:lastModifiedBy>ingurumen teknikaria</cp:lastModifiedBy>
  <dcterms:created xsi:type="dcterms:W3CDTF">2020-04-29T11:00:02Z</dcterms:created>
  <dcterms:modified xsi:type="dcterms:W3CDTF">2024-05-15T14:32:21Z</dcterms:modified>
</cp:coreProperties>
</file>