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2\2022ko datuak webgunerako\"/>
    </mc:Choice>
  </mc:AlternateContent>
  <xr:revisionPtr revIDLastSave="0" documentId="13_ncr:1_{5E862F38-0D7C-44AD-88A3-D9781A3026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rrigunea" sheetId="4" r:id="rId1"/>
    <sheet name="Astigarraga poligonoak" sheetId="2" r:id="rId2"/>
    <sheet name=" herrigunea+poligonoak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H8" i="4"/>
  <c r="I8" i="4"/>
  <c r="J8" i="4"/>
  <c r="K8" i="4"/>
  <c r="K10" i="7" s="1"/>
  <c r="L8" i="4"/>
  <c r="M8" i="4"/>
  <c r="N8" i="4"/>
  <c r="C8" i="4"/>
  <c r="C10" i="7" s="1"/>
  <c r="L10" i="7"/>
  <c r="N10" i="7"/>
  <c r="M4" i="4"/>
  <c r="M5" i="7" s="1"/>
  <c r="P8" i="7"/>
  <c r="P15" i="7"/>
  <c r="P16" i="7"/>
  <c r="P1" i="7"/>
  <c r="O8" i="7"/>
  <c r="O15" i="7"/>
  <c r="O16" i="7"/>
  <c r="D8" i="7"/>
  <c r="E8" i="7"/>
  <c r="F8" i="7"/>
  <c r="G8" i="7"/>
  <c r="H8" i="7"/>
  <c r="I8" i="7"/>
  <c r="J8" i="7"/>
  <c r="K8" i="7"/>
  <c r="L8" i="7"/>
  <c r="M8" i="7"/>
  <c r="N8" i="7"/>
  <c r="D10" i="7"/>
  <c r="E10" i="7"/>
  <c r="F10" i="7"/>
  <c r="G10" i="7"/>
  <c r="H10" i="7"/>
  <c r="I10" i="7"/>
  <c r="J10" i="7"/>
  <c r="M10" i="7"/>
  <c r="D15" i="7"/>
  <c r="E15" i="7"/>
  <c r="F15" i="7"/>
  <c r="G15" i="7"/>
  <c r="H15" i="7"/>
  <c r="I15" i="7"/>
  <c r="J15" i="7"/>
  <c r="K15" i="7"/>
  <c r="L15" i="7"/>
  <c r="M15" i="7"/>
  <c r="N15" i="7"/>
  <c r="D16" i="7"/>
  <c r="E16" i="7"/>
  <c r="F16" i="7"/>
  <c r="G16" i="7"/>
  <c r="H16" i="7"/>
  <c r="I16" i="7"/>
  <c r="J16" i="7"/>
  <c r="K16" i="7"/>
  <c r="L16" i="7"/>
  <c r="M16" i="7"/>
  <c r="N16" i="7"/>
  <c r="C16" i="7"/>
  <c r="C15" i="7"/>
  <c r="C8" i="7"/>
  <c r="O10" i="7" l="1"/>
  <c r="P10" i="7" s="1"/>
  <c r="H14" i="4" l="1"/>
  <c r="I14" i="4"/>
  <c r="J14" i="4"/>
  <c r="K14" i="4"/>
  <c r="L14" i="4"/>
  <c r="M14" i="4"/>
  <c r="N14" i="4"/>
  <c r="C14" i="4"/>
  <c r="D12" i="4"/>
  <c r="D14" i="7" s="1"/>
  <c r="D17" i="7" s="1"/>
  <c r="E12" i="4"/>
  <c r="E14" i="7" s="1"/>
  <c r="E17" i="7" s="1"/>
  <c r="F12" i="4"/>
  <c r="F14" i="7" s="1"/>
  <c r="F17" i="7" s="1"/>
  <c r="G12" i="4"/>
  <c r="G14" i="7" s="1"/>
  <c r="G17" i="7" s="1"/>
  <c r="H12" i="4"/>
  <c r="H14" i="7" s="1"/>
  <c r="H17" i="7" s="1"/>
  <c r="I12" i="4"/>
  <c r="I14" i="7" s="1"/>
  <c r="I17" i="7" s="1"/>
  <c r="J12" i="4"/>
  <c r="J14" i="7" s="1"/>
  <c r="J17" i="7" s="1"/>
  <c r="K12" i="4"/>
  <c r="K14" i="7" s="1"/>
  <c r="K17" i="7" s="1"/>
  <c r="L12" i="4"/>
  <c r="L14" i="7" s="1"/>
  <c r="L17" i="7" s="1"/>
  <c r="M12" i="4"/>
  <c r="M14" i="7" s="1"/>
  <c r="M17" i="7" s="1"/>
  <c r="N12" i="4"/>
  <c r="N14" i="7" s="1"/>
  <c r="N17" i="7" s="1"/>
  <c r="C12" i="4"/>
  <c r="C14" i="7" s="1"/>
  <c r="F14" i="4" l="1"/>
  <c r="G14" i="4"/>
  <c r="C17" i="7"/>
  <c r="O17" i="7" s="1"/>
  <c r="P17" i="7" s="1"/>
  <c r="O14" i="7"/>
  <c r="P14" i="7" s="1"/>
  <c r="E14" i="4"/>
  <c r="D14" i="4"/>
  <c r="G9" i="4"/>
  <c r="G16" i="4" s="1"/>
  <c r="G17" i="4" s="1"/>
  <c r="D7" i="4"/>
  <c r="D9" i="7" s="1"/>
  <c r="E7" i="4"/>
  <c r="E9" i="7" s="1"/>
  <c r="F7" i="4"/>
  <c r="F9" i="7" s="1"/>
  <c r="G7" i="4"/>
  <c r="G9" i="7" s="1"/>
  <c r="H7" i="4"/>
  <c r="H9" i="7" s="1"/>
  <c r="I7" i="4"/>
  <c r="I9" i="7" s="1"/>
  <c r="J7" i="4"/>
  <c r="J9" i="7" s="1"/>
  <c r="K7" i="4"/>
  <c r="K9" i="7" s="1"/>
  <c r="L7" i="4"/>
  <c r="L9" i="7" s="1"/>
  <c r="M7" i="4"/>
  <c r="M9" i="7" s="1"/>
  <c r="N7" i="4"/>
  <c r="N9" i="7" s="1"/>
  <c r="C7" i="4"/>
  <c r="D6" i="4"/>
  <c r="D7" i="7" s="1"/>
  <c r="E6" i="4"/>
  <c r="E7" i="7" s="1"/>
  <c r="F6" i="4"/>
  <c r="F7" i="7" s="1"/>
  <c r="G6" i="4"/>
  <c r="G7" i="7" s="1"/>
  <c r="H6" i="4"/>
  <c r="H7" i="7" s="1"/>
  <c r="I6" i="4"/>
  <c r="I7" i="7" s="1"/>
  <c r="J6" i="4"/>
  <c r="J7" i="7" s="1"/>
  <c r="K6" i="4"/>
  <c r="L6" i="4"/>
  <c r="L7" i="7" s="1"/>
  <c r="M6" i="4"/>
  <c r="M7" i="7" s="1"/>
  <c r="N6" i="4"/>
  <c r="N7" i="7" s="1"/>
  <c r="C6" i="4"/>
  <c r="C7" i="7" s="1"/>
  <c r="D5" i="4"/>
  <c r="D6" i="7" s="1"/>
  <c r="D11" i="7" s="1"/>
  <c r="E5" i="4"/>
  <c r="E6" i="7" s="1"/>
  <c r="E11" i="7" s="1"/>
  <c r="F5" i="4"/>
  <c r="F6" i="7" s="1"/>
  <c r="G5" i="4"/>
  <c r="G6" i="7" s="1"/>
  <c r="H5" i="4"/>
  <c r="H6" i="7" s="1"/>
  <c r="I5" i="4"/>
  <c r="I6" i="7" s="1"/>
  <c r="J5" i="4"/>
  <c r="J6" i="7" s="1"/>
  <c r="K5" i="4"/>
  <c r="K6" i="7" s="1"/>
  <c r="L5" i="4"/>
  <c r="L6" i="7" s="1"/>
  <c r="M5" i="4"/>
  <c r="M6" i="7" s="1"/>
  <c r="N5" i="4"/>
  <c r="N6" i="7" s="1"/>
  <c r="C5" i="4"/>
  <c r="C6" i="7" s="1"/>
  <c r="D4" i="4"/>
  <c r="D5" i="7" s="1"/>
  <c r="E4" i="4"/>
  <c r="E5" i="7" s="1"/>
  <c r="F4" i="4"/>
  <c r="F5" i="7" s="1"/>
  <c r="F11" i="7" s="1"/>
  <c r="G4" i="4"/>
  <c r="G5" i="7" s="1"/>
  <c r="H4" i="4"/>
  <c r="H5" i="7" s="1"/>
  <c r="H11" i="7" s="1"/>
  <c r="I4" i="4"/>
  <c r="I5" i="7" s="1"/>
  <c r="I11" i="7" s="1"/>
  <c r="J4" i="4"/>
  <c r="J5" i="7" s="1"/>
  <c r="K4" i="4"/>
  <c r="K5" i="7" s="1"/>
  <c r="L4" i="4"/>
  <c r="L5" i="7" s="1"/>
  <c r="N4" i="4"/>
  <c r="N5" i="7" s="1"/>
  <c r="C4" i="4"/>
  <c r="C5" i="7" s="1"/>
  <c r="O12" i="4"/>
  <c r="P12" i="4" s="1"/>
  <c r="O13" i="4"/>
  <c r="O14" i="4"/>
  <c r="P14" i="4" s="1"/>
  <c r="D3" i="4"/>
  <c r="D4" i="7" s="1"/>
  <c r="E3" i="4"/>
  <c r="E4" i="7" s="1"/>
  <c r="F3" i="4"/>
  <c r="F4" i="7" s="1"/>
  <c r="G3" i="4"/>
  <c r="G4" i="7" s="1"/>
  <c r="H3" i="4"/>
  <c r="H4" i="7" s="1"/>
  <c r="I3" i="4"/>
  <c r="I4" i="7" s="1"/>
  <c r="J3" i="4"/>
  <c r="J4" i="7" s="1"/>
  <c r="K3" i="4"/>
  <c r="K4" i="7" s="1"/>
  <c r="L3" i="4"/>
  <c r="L4" i="7" s="1"/>
  <c r="M3" i="4"/>
  <c r="M4" i="7" s="1"/>
  <c r="N3" i="4"/>
  <c r="N4" i="7" s="1"/>
  <c r="C3" i="4"/>
  <c r="C4" i="7" s="1"/>
  <c r="O19" i="2"/>
  <c r="E19" i="7" l="1"/>
  <c r="E20" i="7" s="1"/>
  <c r="E12" i="7"/>
  <c r="F9" i="4"/>
  <c r="F16" i="4" s="1"/>
  <c r="F17" i="4" s="1"/>
  <c r="O3" i="4"/>
  <c r="P3" i="4" s="1"/>
  <c r="F19" i="7"/>
  <c r="F20" i="7" s="1"/>
  <c r="F12" i="7"/>
  <c r="C9" i="4"/>
  <c r="H12" i="7"/>
  <c r="H19" i="7"/>
  <c r="H20" i="7" s="1"/>
  <c r="E9" i="4"/>
  <c r="E16" i="4" s="1"/>
  <c r="E17" i="4" s="1"/>
  <c r="O6" i="4"/>
  <c r="P6" i="4" s="1"/>
  <c r="K7" i="7"/>
  <c r="O7" i="7" s="1"/>
  <c r="P7" i="7" s="1"/>
  <c r="N11" i="7"/>
  <c r="D12" i="7"/>
  <c r="D19" i="7"/>
  <c r="D20" i="7" s="1"/>
  <c r="H9" i="4"/>
  <c r="H16" i="4" s="1"/>
  <c r="H17" i="4" s="1"/>
  <c r="D9" i="4"/>
  <c r="D16" i="4" s="1"/>
  <c r="D17" i="4" s="1"/>
  <c r="O4" i="7"/>
  <c r="P4" i="7" s="1"/>
  <c r="M9" i="4"/>
  <c r="L11" i="7"/>
  <c r="G11" i="7"/>
  <c r="O7" i="4"/>
  <c r="P7" i="4" s="1"/>
  <c r="C9" i="7"/>
  <c r="O9" i="7" s="1"/>
  <c r="P9" i="7" s="1"/>
  <c r="K9" i="4"/>
  <c r="K16" i="4" s="1"/>
  <c r="K17" i="4" s="1"/>
  <c r="I19" i="7"/>
  <c r="I20" i="7" s="1"/>
  <c r="I12" i="7"/>
  <c r="I9" i="4"/>
  <c r="I16" i="4" s="1"/>
  <c r="I17" i="4" s="1"/>
  <c r="O6" i="7"/>
  <c r="P6" i="7" s="1"/>
  <c r="M11" i="7"/>
  <c r="O4" i="4"/>
  <c r="P4" i="4" s="1"/>
  <c r="O5" i="7"/>
  <c r="P5" i="7" s="1"/>
  <c r="N9" i="4"/>
  <c r="L9" i="4"/>
  <c r="J11" i="7"/>
  <c r="J9" i="4"/>
  <c r="J16" i="4" s="1"/>
  <c r="J17" i="4" s="1"/>
  <c r="J10" i="4"/>
  <c r="H10" i="4"/>
  <c r="G10" i="4"/>
  <c r="F10" i="4"/>
  <c r="E10" i="4"/>
  <c r="D10" i="4"/>
  <c r="O9" i="4"/>
  <c r="C24" i="4"/>
  <c r="O8" i="4"/>
  <c r="P8" i="4" s="1"/>
  <c r="O5" i="4"/>
  <c r="P5" i="4" s="1"/>
  <c r="M12" i="7" l="1"/>
  <c r="M19" i="7"/>
  <c r="M20" i="7" s="1"/>
  <c r="N12" i="7"/>
  <c r="N19" i="7"/>
  <c r="N20" i="7" s="1"/>
  <c r="I10" i="4"/>
  <c r="G12" i="7"/>
  <c r="G19" i="7"/>
  <c r="G20" i="7" s="1"/>
  <c r="C16" i="4"/>
  <c r="C10" i="4"/>
  <c r="K10" i="4"/>
  <c r="O10" i="4" s="1"/>
  <c r="J12" i="7"/>
  <c r="J19" i="7"/>
  <c r="J20" i="7" s="1"/>
  <c r="L19" i="7"/>
  <c r="L20" i="7" s="1"/>
  <c r="L12" i="7"/>
  <c r="K11" i="7"/>
  <c r="M16" i="4"/>
  <c r="M17" i="4" s="1"/>
  <c r="M10" i="4"/>
  <c r="L16" i="4"/>
  <c r="L17" i="4" s="1"/>
  <c r="L10" i="4"/>
  <c r="N16" i="4"/>
  <c r="N17" i="4" s="1"/>
  <c r="N10" i="4"/>
  <c r="C11" i="7"/>
  <c r="P9" i="4"/>
  <c r="P10" i="4" l="1"/>
  <c r="C17" i="4"/>
  <c r="O17" i="4" s="1"/>
  <c r="P17" i="4" s="1"/>
  <c r="O16" i="4"/>
  <c r="C19" i="7"/>
  <c r="C12" i="7"/>
  <c r="O11" i="7"/>
  <c r="K12" i="7"/>
  <c r="K19" i="7"/>
  <c r="K20" i="7" s="1"/>
  <c r="P11" i="7" l="1"/>
  <c r="O22" i="7"/>
  <c r="O12" i="7"/>
  <c r="C20" i="7"/>
  <c r="O20" i="7" s="1"/>
  <c r="P20" i="7" s="1"/>
  <c r="O19" i="7"/>
  <c r="P19" i="7" s="1"/>
  <c r="P16" i="4"/>
  <c r="O19" i="4"/>
  <c r="O20" i="4"/>
  <c r="P12" i="7" l="1"/>
  <c r="O23" i="7"/>
</calcChain>
</file>

<file path=xl/sharedStrings.xml><?xml version="1.0" encoding="utf-8"?>
<sst xmlns="http://schemas.openxmlformats.org/spreadsheetml/2006/main" count="86" uniqueCount="42">
  <si>
    <t>Azaroa</t>
  </si>
  <si>
    <t>Organikoa (poligonotakoa kenduta)</t>
  </si>
  <si>
    <t>Ontzi arinak</t>
  </si>
  <si>
    <t>Besteak *</t>
  </si>
  <si>
    <t>GAIKA BILDUTAKOA GUZTIRA</t>
  </si>
  <si>
    <t>GAIKA KUDEATUA GUZTIRA</t>
  </si>
  <si>
    <t xml:space="preserve">Gaikako bilketa % </t>
  </si>
  <si>
    <t>Gaikako kudeaketa %</t>
  </si>
  <si>
    <t>Otsaila</t>
  </si>
  <si>
    <t>Abendua</t>
  </si>
  <si>
    <t>BILDUTAKO MATERIALA</t>
  </si>
  <si>
    <t>Plastiko filma</t>
  </si>
  <si>
    <t>Errefusa</t>
  </si>
  <si>
    <t>BILDUTAKO MATERIALA GUZTIRA</t>
  </si>
  <si>
    <t>KUDEATUTAKO MATERIALA GUZTIRA</t>
  </si>
  <si>
    <t>Urtarrila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</si>
  <si>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</si>
  <si>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</si>
  <si>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</si>
  <si>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</si>
  <si>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</si>
  <si>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</si>
  <si>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</si>
  <si>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</si>
  <si>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Autokonpostajea</t>
  </si>
  <si>
    <t>Papera eta kartoia</t>
  </si>
  <si>
    <t>Beira</t>
  </si>
  <si>
    <t>Kale Garbiketa</t>
  </si>
  <si>
    <t>ERREFUSA GUZTIRA</t>
  </si>
  <si>
    <t>KUDEATUTAKO MATERIALA</t>
  </si>
  <si>
    <t>Konpostajea</t>
  </si>
  <si>
    <t>Organikoa</t>
  </si>
  <si>
    <t>Egurra</t>
  </si>
  <si>
    <t>Inertea</t>
  </si>
  <si>
    <t>Besteak</t>
  </si>
  <si>
    <t>kg/bizt. Urte</t>
  </si>
  <si>
    <t>2022 (Tn)</t>
  </si>
  <si>
    <t>ERREFUSA+INERTEA GUZTIRA</t>
  </si>
  <si>
    <t>kg/bizt.urte</t>
  </si>
  <si>
    <t>Porexa</t>
  </si>
  <si>
    <t>Flejeak</t>
  </si>
  <si>
    <t xml:space="preserve">Errefusa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</si>
</sst>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  <font>
      <sz val="11"/>
      <color theme="1"/>
      <name val="Calibri"/>
      <family val="2"/>
      <scheme val="minor"/>
    </font>
    <font>
      <sz val="11"/>
      <color rgb="FFFF0000"/>
      <name val="Folio Bk BT"/>
      <family val="2"/>
    </font>
    <font>
      <b/>
      <sz val="10"/>
      <color theme="1"/>
      <name val="Folio Bk BT"/>
      <family val="2"/>
    </font>
    <font>
      <b/>
      <sz val="11"/>
      <color theme="1"/>
      <name val="Calibri"/>
      <family val="2"/>
      <scheme val="minor"/>
    </font>
    <font>
      <sz val="11"/>
      <color theme="1"/>
      <name val="Folio Bk BT"/>
    </font>
    <font>
      <b/>
      <sz val="11"/>
      <color theme="1"/>
      <name val="Folio Bk BT"/>
    </font>
    <font>
      <b/>
      <sz val="10"/>
      <color theme="1"/>
      <name val="Folio Bk BT"/>
    </font>
    <font>
      <sz val="11"/>
      <name val="Folio Bk BT"/>
    </font>
    <font>
      <b/>
      <sz val="11"/>
      <name val="Folio Bk BT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1" applyNumberFormat="1" applyFont="1" applyFill="1" applyBorder="1"/>
    <xf numFmtId="1" fontId="2" fillId="0" borderId="1" xfId="0" applyNumberFormat="1" applyFont="1" applyBorder="1"/>
    <xf numFmtId="1" fontId="0" fillId="0" borderId="0" xfId="0" applyNumberFormat="1"/>
    <xf numFmtId="1" fontId="0" fillId="0" borderId="1" xfId="0" applyNumberFormat="1" applyBorder="1"/>
    <xf numFmtId="0" fontId="4" fillId="0" borderId="0" xfId="0" applyFont="1"/>
    <xf numFmtId="0" fontId="5" fillId="2" borderId="1" xfId="0" applyFont="1" applyFill="1" applyBorder="1"/>
    <xf numFmtId="164" fontId="2" fillId="0" borderId="0" xfId="0" applyNumberFormat="1" applyFont="1"/>
    <xf numFmtId="10" fontId="7" fillId="0" borderId="1" xfId="1" applyNumberFormat="1" applyFont="1" applyFill="1" applyBorder="1"/>
    <xf numFmtId="10" fontId="8" fillId="2" borderId="1" xfId="0" applyNumberFormat="1" applyFont="1" applyFill="1" applyBorder="1"/>
    <xf numFmtId="1" fontId="6" fillId="0" borderId="1" xfId="0" applyNumberFormat="1" applyFont="1" applyBorder="1"/>
    <xf numFmtId="0" fontId="9" fillId="2" borderId="1" xfId="0" applyFont="1" applyFill="1" applyBorder="1"/>
    <xf numFmtId="1" fontId="8" fillId="0" borderId="1" xfId="0" applyNumberFormat="1" applyFont="1" applyBorder="1"/>
    <xf numFmtId="0" fontId="8" fillId="2" borderId="1" xfId="0" applyFont="1" applyFill="1" applyBorder="1"/>
    <xf numFmtId="1" fontId="10" fillId="0" borderId="1" xfId="0" applyNumberFormat="1" applyFont="1" applyBorder="1"/>
    <xf numFmtId="1" fontId="11" fillId="0" borderId="1" xfId="0" applyNumberFormat="1" applyFont="1" applyBorder="1"/>
    <xf numFmtId="0" fontId="10" fillId="0" borderId="1" xfId="0" applyFont="1" applyBorder="1"/>
    <xf numFmtId="10" fontId="10" fillId="0" borderId="1" xfId="0" applyNumberFormat="1" applyFont="1" applyBorder="1"/>
    <xf numFmtId="10" fontId="11" fillId="2" borderId="1" xfId="0" applyNumberFormat="1" applyFont="1" applyFill="1" applyBorder="1"/>
    <xf numFmtId="2" fontId="0" fillId="0" borderId="1" xfId="0" applyNumberFormat="1" applyBorder="1"/>
    <xf numFmtId="2" fontId="6" fillId="0" borderId="1" xfId="0" applyNumberFormat="1" applyFont="1" applyBorder="1"/>
  </cellXfs>
  <cellStyles count="2">
    <cellStyle name="Ehunekoa" xfId="1" builtinId="5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\pertsonalak$\ingurumen%20teknikaria\Documents\GURE%203%20HERRIAK\3%20UDALERRIAK%20BILKETA%20DATUAK\GARBITANIAK%20KUDEATUTAKO%20DATUAK\Garbitaniak%20kudeatutakoa%202022\Hondakinak%20Astigarraga%202015-2022%20zuzenduta%2020230327.xls" TargetMode="External"/><Relationship Id="rId1" Type="http://schemas.openxmlformats.org/officeDocument/2006/relationships/externalLinkPath" Target="/ingurumen%20teknikaria/Documents/GURE%203%20HERRIAK/3%20UDALERRIAK%20BILKETA%20DATUAK/GARBITANIAK%20KUDEATUTAKO%20DATUAK/Garbitaniak%20kudeatutakoa%202022/Hondakinak%20Astigarraga%202015-2022%20zuzenduta%20202303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5"/>
      <sheetName val="2016"/>
      <sheetName val="2017"/>
      <sheetName val="2018"/>
      <sheetName val="2019"/>
      <sheetName val="2020"/>
      <sheetName val="2021"/>
      <sheetName val="2022"/>
      <sheetName val="Grafikoak hiriko bilketa"/>
      <sheetName val="Grafikoak industria eremua"/>
      <sheetName val="Grafikoak guzti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8066</v>
          </cell>
          <cell r="D3">
            <v>7285</v>
          </cell>
          <cell r="E3">
            <v>8066</v>
          </cell>
          <cell r="F3">
            <v>7805</v>
          </cell>
          <cell r="G3">
            <v>8066</v>
          </cell>
          <cell r="H3">
            <v>7805</v>
          </cell>
          <cell r="I3">
            <v>8066</v>
          </cell>
          <cell r="J3">
            <v>8066</v>
          </cell>
          <cell r="K3">
            <v>8066</v>
          </cell>
          <cell r="L3">
            <v>8066</v>
          </cell>
          <cell r="M3">
            <v>7805</v>
          </cell>
          <cell r="N3">
            <v>8066</v>
          </cell>
        </row>
        <row r="7">
          <cell r="C7">
            <v>43460</v>
          </cell>
          <cell r="D7">
            <v>46200</v>
          </cell>
          <cell r="E7">
            <v>57420</v>
          </cell>
          <cell r="F7">
            <v>50860</v>
          </cell>
          <cell r="G7">
            <v>52500</v>
          </cell>
          <cell r="H7">
            <v>45920</v>
          </cell>
          <cell r="I7">
            <v>42460</v>
          </cell>
          <cell r="J7">
            <v>46220</v>
          </cell>
          <cell r="K7">
            <v>43240</v>
          </cell>
          <cell r="L7">
            <v>43840</v>
          </cell>
          <cell r="M7">
            <v>46520</v>
          </cell>
          <cell r="N7">
            <v>48160</v>
          </cell>
        </row>
        <row r="8">
          <cell r="M8">
            <v>5760</v>
          </cell>
        </row>
        <row r="12">
          <cell r="C12">
            <v>23890</v>
          </cell>
          <cell r="D12">
            <v>19520</v>
          </cell>
          <cell r="E12">
            <v>20550</v>
          </cell>
          <cell r="F12">
            <v>20080</v>
          </cell>
          <cell r="G12">
            <v>20740</v>
          </cell>
          <cell r="H12">
            <v>21940</v>
          </cell>
          <cell r="I12">
            <v>20470</v>
          </cell>
          <cell r="J12">
            <v>17540</v>
          </cell>
          <cell r="K12">
            <v>19640</v>
          </cell>
          <cell r="L12">
            <v>20900</v>
          </cell>
          <cell r="M12">
            <v>22220</v>
          </cell>
          <cell r="N12">
            <v>24470</v>
          </cell>
        </row>
        <row r="13">
          <cell r="C13">
            <v>280</v>
          </cell>
          <cell r="D13">
            <v>240</v>
          </cell>
          <cell r="E13">
            <v>310</v>
          </cell>
          <cell r="F13">
            <v>330</v>
          </cell>
          <cell r="G13">
            <v>240</v>
          </cell>
          <cell r="H13">
            <v>380</v>
          </cell>
          <cell r="I13">
            <v>280</v>
          </cell>
          <cell r="J13">
            <v>480</v>
          </cell>
          <cell r="K13">
            <v>360</v>
          </cell>
          <cell r="L13">
            <v>360</v>
          </cell>
          <cell r="M13">
            <v>330</v>
          </cell>
          <cell r="N13">
            <v>600</v>
          </cell>
        </row>
        <row r="14">
          <cell r="C14">
            <v>3330</v>
          </cell>
          <cell r="D14">
            <v>4040</v>
          </cell>
          <cell r="E14">
            <v>5300</v>
          </cell>
          <cell r="F14">
            <v>4030</v>
          </cell>
          <cell r="G14">
            <v>4970</v>
          </cell>
          <cell r="H14">
            <v>4830</v>
          </cell>
          <cell r="I14">
            <v>4090</v>
          </cell>
          <cell r="J14">
            <v>4920</v>
          </cell>
          <cell r="K14">
            <v>3230</v>
          </cell>
          <cell r="L14">
            <v>4730</v>
          </cell>
          <cell r="M14">
            <v>5200</v>
          </cell>
          <cell r="N14">
            <v>4560</v>
          </cell>
        </row>
        <row r="15">
          <cell r="C15">
            <v>52</v>
          </cell>
          <cell r="D15">
            <v>61</v>
          </cell>
          <cell r="E15">
            <v>113</v>
          </cell>
          <cell r="F15">
            <v>119</v>
          </cell>
          <cell r="G15">
            <v>92</v>
          </cell>
          <cell r="H15">
            <v>330</v>
          </cell>
          <cell r="I15">
            <v>147</v>
          </cell>
          <cell r="J15">
            <v>517</v>
          </cell>
          <cell r="K15">
            <v>267</v>
          </cell>
          <cell r="L15">
            <v>296</v>
          </cell>
          <cell r="M15">
            <v>320</v>
          </cell>
          <cell r="N15">
            <v>30</v>
          </cell>
        </row>
        <row r="18">
          <cell r="C18">
            <v>2560</v>
          </cell>
          <cell r="D18">
            <v>3140</v>
          </cell>
          <cell r="E18">
            <v>4000</v>
          </cell>
          <cell r="F18">
            <v>3240</v>
          </cell>
          <cell r="G18">
            <v>3650</v>
          </cell>
          <cell r="H18">
            <v>3090</v>
          </cell>
          <cell r="I18">
            <v>3250</v>
          </cell>
          <cell r="J18">
            <v>4270</v>
          </cell>
          <cell r="K18">
            <v>3320</v>
          </cell>
          <cell r="L18">
            <v>2770</v>
          </cell>
          <cell r="M18">
            <v>3720</v>
          </cell>
          <cell r="N18">
            <v>2700</v>
          </cell>
        </row>
        <row r="19">
          <cell r="C19">
            <v>22580</v>
          </cell>
          <cell r="D19">
            <v>19100</v>
          </cell>
          <cell r="E19">
            <v>21890</v>
          </cell>
          <cell r="F19">
            <v>20510</v>
          </cell>
          <cell r="G19">
            <v>22660</v>
          </cell>
          <cell r="H19">
            <v>21570</v>
          </cell>
          <cell r="I19">
            <v>20950</v>
          </cell>
          <cell r="J19">
            <v>21670</v>
          </cell>
          <cell r="K19">
            <v>18350</v>
          </cell>
          <cell r="L19">
            <v>21100</v>
          </cell>
          <cell r="M19">
            <v>22480</v>
          </cell>
          <cell r="N19">
            <v>29145</v>
          </cell>
        </row>
        <row r="21">
          <cell r="C21">
            <v>33160</v>
          </cell>
          <cell r="D21">
            <v>13690</v>
          </cell>
          <cell r="E21">
            <v>20710</v>
          </cell>
          <cell r="F21">
            <v>19341</v>
          </cell>
          <cell r="G21">
            <v>21875</v>
          </cell>
          <cell r="H21">
            <v>24919</v>
          </cell>
          <cell r="I21">
            <v>28561</v>
          </cell>
          <cell r="J21">
            <v>16332</v>
          </cell>
          <cell r="K21">
            <v>32191</v>
          </cell>
          <cell r="L21">
            <v>9300</v>
          </cell>
          <cell r="M21">
            <v>28010</v>
          </cell>
          <cell r="N21">
            <v>19574</v>
          </cell>
        </row>
        <row r="23">
          <cell r="C23">
            <v>10</v>
          </cell>
          <cell r="D23">
            <v>15</v>
          </cell>
          <cell r="E23">
            <v>14</v>
          </cell>
          <cell r="F23">
            <v>6</v>
          </cell>
          <cell r="G23">
            <v>6</v>
          </cell>
          <cell r="H23">
            <v>3</v>
          </cell>
          <cell r="I23">
            <v>6</v>
          </cell>
          <cell r="J23">
            <v>4</v>
          </cell>
          <cell r="K23">
            <v>1</v>
          </cell>
          <cell r="L23">
            <v>3</v>
          </cell>
          <cell r="M23">
            <v>0</v>
          </cell>
          <cell r="N23">
            <v>0</v>
          </cell>
        </row>
        <row r="24">
          <cell r="C24">
            <v>3595</v>
          </cell>
          <cell r="D24">
            <v>2519</v>
          </cell>
          <cell r="E24">
            <v>3277</v>
          </cell>
          <cell r="F24">
            <v>4020</v>
          </cell>
          <cell r="G24">
            <v>5370</v>
          </cell>
          <cell r="H24">
            <v>4210</v>
          </cell>
          <cell r="I24">
            <v>2798</v>
          </cell>
          <cell r="J24">
            <v>3125</v>
          </cell>
          <cell r="K24">
            <v>3128</v>
          </cell>
          <cell r="L24">
            <v>3751</v>
          </cell>
          <cell r="M24">
            <v>3426</v>
          </cell>
          <cell r="N24">
            <v>2879</v>
          </cell>
        </row>
        <row r="25">
          <cell r="C25">
            <v>704</v>
          </cell>
          <cell r="D25">
            <v>409</v>
          </cell>
          <cell r="E25">
            <v>520</v>
          </cell>
          <cell r="F25">
            <v>492</v>
          </cell>
          <cell r="G25">
            <v>519</v>
          </cell>
          <cell r="H25">
            <v>481</v>
          </cell>
          <cell r="I25">
            <v>437</v>
          </cell>
          <cell r="J25">
            <v>465</v>
          </cell>
          <cell r="K25">
            <v>524</v>
          </cell>
          <cell r="L25">
            <v>506</v>
          </cell>
          <cell r="M25">
            <v>493</v>
          </cell>
          <cell r="N25">
            <v>635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3">
          <cell r="C33">
            <v>31</v>
          </cell>
          <cell r="D33">
            <v>57</v>
          </cell>
          <cell r="E33">
            <v>85</v>
          </cell>
          <cell r="F33">
            <v>0</v>
          </cell>
          <cell r="G33">
            <v>91</v>
          </cell>
          <cell r="H33">
            <v>98</v>
          </cell>
          <cell r="I33">
            <v>16</v>
          </cell>
          <cell r="J33">
            <v>86</v>
          </cell>
          <cell r="K33">
            <v>142</v>
          </cell>
          <cell r="L33">
            <v>3</v>
          </cell>
          <cell r="M33">
            <v>88</v>
          </cell>
          <cell r="N33">
            <v>8</v>
          </cell>
        </row>
        <row r="35">
          <cell r="C35">
            <v>11693</v>
          </cell>
          <cell r="D35">
            <v>2369</v>
          </cell>
          <cell r="E35">
            <v>1224</v>
          </cell>
          <cell r="F35">
            <v>1797</v>
          </cell>
          <cell r="G35">
            <v>2393</v>
          </cell>
          <cell r="H35">
            <v>2597</v>
          </cell>
          <cell r="I35">
            <v>2582</v>
          </cell>
          <cell r="J35">
            <v>2058</v>
          </cell>
          <cell r="K35">
            <v>3974</v>
          </cell>
          <cell r="L35">
            <v>1715</v>
          </cell>
          <cell r="M35">
            <v>2165</v>
          </cell>
          <cell r="N35">
            <v>2446</v>
          </cell>
        </row>
        <row r="42">
          <cell r="C42">
            <v>461</v>
          </cell>
          <cell r="D42">
            <v>667</v>
          </cell>
          <cell r="E42">
            <v>1163</v>
          </cell>
          <cell r="F42">
            <v>852</v>
          </cell>
          <cell r="G42">
            <v>1282</v>
          </cell>
          <cell r="H42">
            <v>2220</v>
          </cell>
          <cell r="I42">
            <v>772</v>
          </cell>
          <cell r="J42">
            <v>2909</v>
          </cell>
          <cell r="K42">
            <v>2353</v>
          </cell>
          <cell r="L42">
            <v>2179</v>
          </cell>
          <cell r="M42">
            <v>1734</v>
          </cell>
          <cell r="N42">
            <v>345</v>
          </cell>
        </row>
        <row r="44">
          <cell r="C44">
            <v>2942</v>
          </cell>
          <cell r="D44">
            <v>3339</v>
          </cell>
          <cell r="E44">
            <v>6911</v>
          </cell>
          <cell r="F44">
            <v>2833</v>
          </cell>
          <cell r="G44">
            <v>5033</v>
          </cell>
          <cell r="H44">
            <v>6382</v>
          </cell>
          <cell r="I44">
            <v>3758</v>
          </cell>
          <cell r="J44">
            <v>6040</v>
          </cell>
          <cell r="K44">
            <v>4332</v>
          </cell>
          <cell r="L44">
            <v>5781</v>
          </cell>
          <cell r="M44">
            <v>7873</v>
          </cell>
          <cell r="N44">
            <v>4406</v>
          </cell>
        </row>
        <row r="49">
          <cell r="C49">
            <v>85</v>
          </cell>
          <cell r="D49">
            <v>151</v>
          </cell>
          <cell r="E49">
            <v>342</v>
          </cell>
          <cell r="F49">
            <v>145</v>
          </cell>
          <cell r="G49">
            <v>319</v>
          </cell>
          <cell r="H49">
            <v>545</v>
          </cell>
          <cell r="I49">
            <v>372</v>
          </cell>
          <cell r="J49">
            <v>780</v>
          </cell>
          <cell r="K49">
            <v>939</v>
          </cell>
          <cell r="L49">
            <v>605</v>
          </cell>
          <cell r="M49">
            <v>717</v>
          </cell>
          <cell r="N49">
            <v>80</v>
          </cell>
        </row>
        <row r="54">
          <cell r="C54">
            <v>43</v>
          </cell>
          <cell r="D54">
            <v>39</v>
          </cell>
          <cell r="E54">
            <v>112</v>
          </cell>
          <cell r="F54">
            <v>97</v>
          </cell>
          <cell r="G54">
            <v>142</v>
          </cell>
          <cell r="H54">
            <v>200</v>
          </cell>
          <cell r="I54">
            <v>70</v>
          </cell>
          <cell r="J54">
            <v>389</v>
          </cell>
          <cell r="K54">
            <v>168</v>
          </cell>
          <cell r="L54">
            <v>256</v>
          </cell>
          <cell r="M54">
            <v>221</v>
          </cell>
          <cell r="N54">
            <v>0</v>
          </cell>
        </row>
        <row r="55">
          <cell r="C55">
            <v>63</v>
          </cell>
          <cell r="D55">
            <v>78</v>
          </cell>
          <cell r="E55">
            <v>89</v>
          </cell>
          <cell r="F55">
            <v>88</v>
          </cell>
          <cell r="G55">
            <v>132</v>
          </cell>
          <cell r="H55">
            <v>145</v>
          </cell>
          <cell r="I55">
            <v>47</v>
          </cell>
          <cell r="J55">
            <v>312</v>
          </cell>
          <cell r="K55">
            <v>264</v>
          </cell>
          <cell r="L55">
            <v>217</v>
          </cell>
          <cell r="M55">
            <v>171</v>
          </cell>
          <cell r="N55">
            <v>68</v>
          </cell>
        </row>
        <row r="58">
          <cell r="C58">
            <v>7</v>
          </cell>
          <cell r="D58">
            <v>0</v>
          </cell>
          <cell r="E58">
            <v>41</v>
          </cell>
          <cell r="F58">
            <v>0</v>
          </cell>
          <cell r="G58">
            <v>23</v>
          </cell>
          <cell r="H58">
            <v>8</v>
          </cell>
          <cell r="I58">
            <v>22</v>
          </cell>
          <cell r="J58">
            <v>25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75">
          <cell r="C75">
            <v>56469</v>
          </cell>
          <cell r="D75">
            <v>57766</v>
          </cell>
          <cell r="E75">
            <v>66821</v>
          </cell>
          <cell r="F75">
            <v>58396</v>
          </cell>
          <cell r="G75">
            <v>57082</v>
          </cell>
          <cell r="H75">
            <v>61400</v>
          </cell>
          <cell r="I75">
            <v>56576</v>
          </cell>
          <cell r="J75">
            <v>57187</v>
          </cell>
          <cell r="K75">
            <v>67057</v>
          </cell>
          <cell r="L75">
            <v>64409</v>
          </cell>
          <cell r="M75">
            <v>60262</v>
          </cell>
          <cell r="N75">
            <v>69879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412D-54CA-4E5E-BFFB-B8F1183D2B2C}">
  <dimension ref="B1:P24"/>
  <sheetViews>
    <sheetView tabSelected="1" topLeftCell="A4" workbookViewId="0">
      <selection activeCell="O8" sqref="O8"/>
    </sheetView>
  </sheetViews>
  <sheetFormatPr defaultColWidth="9.140625" defaultRowHeight="15"/>
  <cols>
    <col min="1" max="1" width="9.140625" style="2"/>
    <col min="2" max="2" width="33.85546875" style="1" customWidth="1"/>
    <col min="3" max="14" width="9.28515625" style="2" bestFit="1" customWidth="1"/>
    <col min="15" max="15" width="9.5703125" style="2" bestFit="1" customWidth="1"/>
    <col min="16" max="16" width="13.42578125" style="2" bestFit="1" customWidth="1"/>
    <col min="17" max="16384" width="9.140625" style="2"/>
  </cols>
  <sheetData>
    <row r="1" spans="2:16">
      <c r="P1" s="2">
        <v>7185</v>
      </c>
    </row>
    <row r="2" spans="2:16" s="1" customFormat="1">
      <c r="B2" s="4" t="s">
        <v>36</v>
      </c>
      <c r="C2" s="4" t="s">
        <v>15</v>
      </c>
      <c r="D2" s="4" t="s">
        <v>8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0</v>
      </c>
      <c r="N2" s="4" t="s">
        <v>9</v>
      </c>
      <c r="O2" s="3">
        <v>2022</v>
      </c>
      <c r="P2" s="3" t="s">
        <v>35</v>
      </c>
    </row>
    <row r="3" spans="2:16">
      <c r="B3" s="3" t="s">
        <v>24</v>
      </c>
      <c r="C3" s="18">
        <f>'[1]2022'!C3/1000</f>
        <v>8.0660000000000007</v>
      </c>
      <c r="D3" s="18">
        <f>'[1]2022'!D3/1000</f>
        <v>7.2850000000000001</v>
      </c>
      <c r="E3" s="18">
        <f>'[1]2022'!E3/1000</f>
        <v>8.0660000000000007</v>
      </c>
      <c r="F3" s="18">
        <f>'[1]2022'!F3/1000</f>
        <v>7.8049999999999997</v>
      </c>
      <c r="G3" s="18">
        <f>'[1]2022'!G3/1000</f>
        <v>8.0660000000000007</v>
      </c>
      <c r="H3" s="18">
        <f>'[1]2022'!H3/1000</f>
        <v>7.8049999999999997</v>
      </c>
      <c r="I3" s="18">
        <f>'[1]2022'!I3/1000</f>
        <v>8.0660000000000007</v>
      </c>
      <c r="J3" s="18">
        <f>'[1]2022'!J3/1000</f>
        <v>8.0660000000000007</v>
      </c>
      <c r="K3" s="18">
        <f>'[1]2022'!K3/1000</f>
        <v>8.0660000000000007</v>
      </c>
      <c r="L3" s="18">
        <f>'[1]2022'!L3/1000</f>
        <v>8.0660000000000007</v>
      </c>
      <c r="M3" s="18">
        <f>'[1]2022'!M3/1000</f>
        <v>7.8049999999999997</v>
      </c>
      <c r="N3" s="18">
        <f>'[1]2022'!N3/1000</f>
        <v>8.0660000000000007</v>
      </c>
      <c r="O3" s="18">
        <f>SUM(C3:N3)</f>
        <v>95.228000000000009</v>
      </c>
      <c r="P3" s="18">
        <f>O3*1000/$P$1</f>
        <v>13.253723034098819</v>
      </c>
    </row>
    <row r="4" spans="2:16">
      <c r="B4" s="3" t="s">
        <v>1</v>
      </c>
      <c r="C4" s="18">
        <f>'[1]2022'!C7/1000</f>
        <v>43.46</v>
      </c>
      <c r="D4" s="18">
        <f>'[1]2022'!D7/1000</f>
        <v>46.2</v>
      </c>
      <c r="E4" s="18">
        <f>'[1]2022'!E7/1000</f>
        <v>57.42</v>
      </c>
      <c r="F4" s="18">
        <f>'[1]2022'!F7/1000</f>
        <v>50.86</v>
      </c>
      <c r="G4" s="18">
        <f>'[1]2022'!G7/1000</f>
        <v>52.5</v>
      </c>
      <c r="H4" s="18">
        <f>'[1]2022'!H7/1000</f>
        <v>45.92</v>
      </c>
      <c r="I4" s="18">
        <f>'[1]2022'!I7/1000</f>
        <v>42.46</v>
      </c>
      <c r="J4" s="18">
        <f>'[1]2022'!J7/1000</f>
        <v>46.22</v>
      </c>
      <c r="K4" s="18">
        <f>'[1]2022'!K7/1000</f>
        <v>43.24</v>
      </c>
      <c r="L4" s="18">
        <f>'[1]2022'!L7/1000</f>
        <v>43.84</v>
      </c>
      <c r="M4" s="18">
        <f>('[1]2022'!M7+'[1]2022'!$M$8)/1000</f>
        <v>52.28</v>
      </c>
      <c r="N4" s="18">
        <f>'[1]2022'!N7/1000</f>
        <v>48.16</v>
      </c>
      <c r="O4" s="18">
        <f t="shared" ref="O4:O17" si="0">SUM(C4:N4)</f>
        <v>572.55999999999995</v>
      </c>
      <c r="P4" s="18">
        <f t="shared" ref="P4:P17" si="1">O4*1000/$P$1</f>
        <v>79.688239387613081</v>
      </c>
    </row>
    <row r="5" spans="2:16">
      <c r="B5" s="3" t="s">
        <v>25</v>
      </c>
      <c r="C5" s="18">
        <f>('[1]2022'!C12+'[1]2022'!C13+'[1]2022'!C14+'[1]2022'!C15)/1000</f>
        <v>27.552</v>
      </c>
      <c r="D5" s="18">
        <f>('[1]2022'!D12+'[1]2022'!D13+'[1]2022'!D14+'[1]2022'!D15)/1000</f>
        <v>23.861000000000001</v>
      </c>
      <c r="E5" s="18">
        <f>('[1]2022'!E12+'[1]2022'!E13+'[1]2022'!E14+'[1]2022'!E15)/1000</f>
        <v>26.273</v>
      </c>
      <c r="F5" s="18">
        <f>('[1]2022'!F12+'[1]2022'!F13+'[1]2022'!F14+'[1]2022'!F15)/1000</f>
        <v>24.559000000000001</v>
      </c>
      <c r="G5" s="18">
        <f>('[1]2022'!G12+'[1]2022'!G13+'[1]2022'!G14+'[1]2022'!G15)/1000</f>
        <v>26.042000000000002</v>
      </c>
      <c r="H5" s="18">
        <f>('[1]2022'!H12+'[1]2022'!H13+'[1]2022'!H14+'[1]2022'!H15)/1000</f>
        <v>27.48</v>
      </c>
      <c r="I5" s="18">
        <f>('[1]2022'!I12+'[1]2022'!I13+'[1]2022'!I14+'[1]2022'!I15)/1000</f>
        <v>24.986999999999998</v>
      </c>
      <c r="J5" s="18">
        <f>('[1]2022'!J12+'[1]2022'!J13+'[1]2022'!J14+'[1]2022'!J15)/1000</f>
        <v>23.457000000000001</v>
      </c>
      <c r="K5" s="18">
        <f>('[1]2022'!K12+'[1]2022'!K13+'[1]2022'!K14+'[1]2022'!K15)/1000</f>
        <v>23.497</v>
      </c>
      <c r="L5" s="18">
        <f>('[1]2022'!L12+'[1]2022'!L13+'[1]2022'!L14+'[1]2022'!L15)/1000</f>
        <v>26.286000000000001</v>
      </c>
      <c r="M5" s="18">
        <f>('[1]2022'!M12+'[1]2022'!M13+'[1]2022'!M14+'[1]2022'!M15)/1000</f>
        <v>28.07</v>
      </c>
      <c r="N5" s="18">
        <f>('[1]2022'!N12+'[1]2022'!N13+'[1]2022'!N14+'[1]2022'!N15)/1000</f>
        <v>29.66</v>
      </c>
      <c r="O5" s="18">
        <f t="shared" si="0"/>
        <v>311.72399999999999</v>
      </c>
      <c r="P5" s="18">
        <f t="shared" si="1"/>
        <v>43.385386221294361</v>
      </c>
    </row>
    <row r="6" spans="2:16">
      <c r="B6" s="3" t="s">
        <v>2</v>
      </c>
      <c r="C6" s="18">
        <f>('[1]2022'!C18+'[1]2022'!C19)/1000</f>
        <v>25.14</v>
      </c>
      <c r="D6" s="18">
        <f>('[1]2022'!D18+'[1]2022'!D19)/1000</f>
        <v>22.24</v>
      </c>
      <c r="E6" s="18">
        <f>('[1]2022'!E18+'[1]2022'!E19)/1000</f>
        <v>25.89</v>
      </c>
      <c r="F6" s="18">
        <f>('[1]2022'!F18+'[1]2022'!F19)/1000</f>
        <v>23.75</v>
      </c>
      <c r="G6" s="18">
        <f>('[1]2022'!G18+'[1]2022'!G19)/1000</f>
        <v>26.31</v>
      </c>
      <c r="H6" s="18">
        <f>('[1]2022'!H18+'[1]2022'!H19)/1000</f>
        <v>24.66</v>
      </c>
      <c r="I6" s="18">
        <f>('[1]2022'!I18+'[1]2022'!I19)/1000</f>
        <v>24.2</v>
      </c>
      <c r="J6" s="18">
        <f>('[1]2022'!J18+'[1]2022'!J19)/1000</f>
        <v>25.94</v>
      </c>
      <c r="K6" s="18">
        <f>('[1]2022'!K18+'[1]2022'!K19)/1000</f>
        <v>21.67</v>
      </c>
      <c r="L6" s="18">
        <f>('[1]2022'!L18+'[1]2022'!L19)/1000</f>
        <v>23.87</v>
      </c>
      <c r="M6" s="18">
        <f>('[1]2022'!M18+'[1]2022'!M19)/1000</f>
        <v>26.2</v>
      </c>
      <c r="N6" s="18">
        <f>('[1]2022'!N18+'[1]2022'!N19)/1000</f>
        <v>31.844999999999999</v>
      </c>
      <c r="O6" s="18">
        <f t="shared" si="0"/>
        <v>301.71500000000003</v>
      </c>
      <c r="P6" s="18">
        <f t="shared" si="1"/>
        <v>41.992345163535148</v>
      </c>
    </row>
    <row r="7" spans="2:16">
      <c r="B7" s="3" t="s">
        <v>26</v>
      </c>
      <c r="C7" s="18">
        <f>'[1]2022'!C21/1000</f>
        <v>33.159999999999997</v>
      </c>
      <c r="D7" s="18">
        <f>'[1]2022'!D21/1000</f>
        <v>13.69</v>
      </c>
      <c r="E7" s="18">
        <f>'[1]2022'!E21/1000</f>
        <v>20.71</v>
      </c>
      <c r="F7" s="18">
        <f>'[1]2022'!F21/1000</f>
        <v>19.341000000000001</v>
      </c>
      <c r="G7" s="18">
        <f>'[1]2022'!G21/1000</f>
        <v>21.875</v>
      </c>
      <c r="H7" s="18">
        <f>'[1]2022'!H21/1000</f>
        <v>24.919</v>
      </c>
      <c r="I7" s="18">
        <f>'[1]2022'!I21/1000</f>
        <v>28.561</v>
      </c>
      <c r="J7" s="18">
        <f>'[1]2022'!J21/1000</f>
        <v>16.332000000000001</v>
      </c>
      <c r="K7" s="18">
        <f>'[1]2022'!K21/1000</f>
        <v>32.191000000000003</v>
      </c>
      <c r="L7" s="18">
        <f>'[1]2022'!L21/1000</f>
        <v>9.3000000000000007</v>
      </c>
      <c r="M7" s="18">
        <f>'[1]2022'!M21/1000</f>
        <v>28.01</v>
      </c>
      <c r="N7" s="18">
        <f>'[1]2022'!N21/1000</f>
        <v>19.574000000000002</v>
      </c>
      <c r="O7" s="18">
        <f t="shared" si="0"/>
        <v>267.66300000000001</v>
      </c>
      <c r="P7" s="18">
        <f t="shared" si="1"/>
        <v>37.253027139874739</v>
      </c>
    </row>
    <row r="8" spans="2:16">
      <c r="B8" s="3" t="s">
        <v>34</v>
      </c>
      <c r="C8" s="18">
        <f>('[1]2022'!C23+'[1]2022'!C24+'[1]2022'!C25+'[1]2022'!C28+'[1]2022'!C29+'[1]2022'!C33+'[1]2022'!C35+'[1]2022'!C42+'[1]2022'!C44+'[1]2022'!C49+'[1]2022'!C54+'[1]2022'!C55+'[1]2022'!C58)/1000</f>
        <v>19.751000000000001</v>
      </c>
      <c r="D8" s="18">
        <f>('[1]2022'!D23+'[1]2022'!D24+'[1]2022'!D25+'[1]2022'!D28+'[1]2022'!D29+'[1]2022'!D33+'[1]2022'!D35+'[1]2022'!D42+'[1]2022'!D44+'[1]2022'!D49+'[1]2022'!D54+'[1]2022'!D55+'[1]2022'!D58)/1000</f>
        <v>9.6430000000000007</v>
      </c>
      <c r="E8" s="18">
        <f>('[1]2022'!E23+'[1]2022'!E24+'[1]2022'!E25+'[1]2022'!E28+'[1]2022'!E29+'[1]2022'!E33+'[1]2022'!E35+'[1]2022'!E42+'[1]2022'!E44+'[1]2022'!E49+'[1]2022'!E54+'[1]2022'!E55+'[1]2022'!E58)/1000</f>
        <v>13.778</v>
      </c>
      <c r="F8" s="18">
        <f>('[1]2022'!F23+'[1]2022'!F24+'[1]2022'!F25+'[1]2022'!F28+'[1]2022'!F29+'[1]2022'!F33+'[1]2022'!F35+'[1]2022'!F42+'[1]2022'!F44+'[1]2022'!F49+'[1]2022'!F54+'[1]2022'!F55+'[1]2022'!F58)/1000</f>
        <v>10.33</v>
      </c>
      <c r="G8" s="18">
        <f>('[1]2022'!G23+'[1]2022'!G24+'[1]2022'!G25+'[1]2022'!G28+'[1]2022'!G29+'[1]2022'!G33+'[1]2022'!G35+'[1]2022'!G42+'[1]2022'!G44+'[1]2022'!G49+'[1]2022'!G54+'[1]2022'!G55+'[1]2022'!G58)/1000</f>
        <v>15.31</v>
      </c>
      <c r="H8" s="18">
        <f>('[1]2022'!H23+'[1]2022'!H24+'[1]2022'!H25+'[1]2022'!H28+'[1]2022'!H29+'[1]2022'!H33+'[1]2022'!H35+'[1]2022'!H42+'[1]2022'!H44+'[1]2022'!H49+'[1]2022'!H54+'[1]2022'!H55+'[1]2022'!H58)/1000</f>
        <v>16.888999999999999</v>
      </c>
      <c r="I8" s="18">
        <f>('[1]2022'!I23+'[1]2022'!I24+'[1]2022'!I25+'[1]2022'!I28+'[1]2022'!I29+'[1]2022'!I33+'[1]2022'!I35+'[1]2022'!I42+'[1]2022'!I44+'[1]2022'!I49+'[1]2022'!I54+'[1]2022'!I55+'[1]2022'!I58)/1000</f>
        <v>10.88</v>
      </c>
      <c r="J8" s="18">
        <f>('[1]2022'!J23+'[1]2022'!J24+'[1]2022'!J25+'[1]2022'!J28+'[1]2022'!J29+'[1]2022'!J33+'[1]2022'!J35+'[1]2022'!J42+'[1]2022'!J44+'[1]2022'!J49+'[1]2022'!J54+'[1]2022'!J55+'[1]2022'!J58)/1000</f>
        <v>16.193000000000001</v>
      </c>
      <c r="K8" s="18">
        <f>('[1]2022'!K23+'[1]2022'!K24+'[1]2022'!K25+'[1]2022'!K28+'[1]2022'!K29+'[1]2022'!K33+'[1]2022'!K35+'[1]2022'!K42+'[1]2022'!K44+'[1]2022'!K49+'[1]2022'!K54+'[1]2022'!K55+'[1]2022'!K58)/1000</f>
        <v>15.824999999999999</v>
      </c>
      <c r="L8" s="18">
        <f>('[1]2022'!L23+'[1]2022'!L24+'[1]2022'!L25+'[1]2022'!L28+'[1]2022'!L29+'[1]2022'!L33+'[1]2022'!L35+'[1]2022'!L42+'[1]2022'!L44+'[1]2022'!L49+'[1]2022'!L54+'[1]2022'!L55+'[1]2022'!L58)/1000</f>
        <v>15.016</v>
      </c>
      <c r="M8" s="18">
        <f>('[1]2022'!M23+'[1]2022'!M24+'[1]2022'!M25+'[1]2022'!M28+'[1]2022'!M29+'[1]2022'!M33+'[1]2022'!M35+'[1]2022'!M42+'[1]2022'!M44+'[1]2022'!M49+'[1]2022'!M54+'[1]2022'!M55+'[1]2022'!M58)/1000</f>
        <v>16.888000000000002</v>
      </c>
      <c r="N8" s="18">
        <f>('[1]2022'!N23+'[1]2022'!N24+'[1]2022'!N25+'[1]2022'!N28+'[1]2022'!N29+'[1]2022'!N33+'[1]2022'!N35+'[1]2022'!N42+'[1]2022'!N44+'[1]2022'!N49+'[1]2022'!N54+'[1]2022'!N55+'[1]2022'!N58)/1000</f>
        <v>10.867000000000001</v>
      </c>
      <c r="O8" s="18">
        <f t="shared" si="0"/>
        <v>171.36999999999998</v>
      </c>
      <c r="P8" s="18">
        <f t="shared" si="1"/>
        <v>23.851078636047315</v>
      </c>
    </row>
    <row r="9" spans="2:16">
      <c r="B9" s="3" t="s">
        <v>4</v>
      </c>
      <c r="C9" s="18">
        <f>SUM(C4:C8)</f>
        <v>149.06300000000002</v>
      </c>
      <c r="D9" s="18">
        <f t="shared" ref="D9:N9" si="2">SUM(D4:D8)</f>
        <v>115.634</v>
      </c>
      <c r="E9" s="18">
        <f t="shared" si="2"/>
        <v>144.071</v>
      </c>
      <c r="F9" s="18">
        <f t="shared" si="2"/>
        <v>128.84</v>
      </c>
      <c r="G9" s="18">
        <f t="shared" si="2"/>
        <v>142.03700000000001</v>
      </c>
      <c r="H9" s="18">
        <f t="shared" si="2"/>
        <v>139.86799999999999</v>
      </c>
      <c r="I9" s="18">
        <f t="shared" si="2"/>
        <v>131.08799999999999</v>
      </c>
      <c r="J9" s="18">
        <f t="shared" si="2"/>
        <v>128.142</v>
      </c>
      <c r="K9" s="18">
        <f t="shared" si="2"/>
        <v>136.423</v>
      </c>
      <c r="L9" s="18">
        <f t="shared" si="2"/>
        <v>118.31200000000001</v>
      </c>
      <c r="M9" s="18">
        <f t="shared" si="2"/>
        <v>151.44800000000001</v>
      </c>
      <c r="N9" s="18">
        <f t="shared" si="2"/>
        <v>140.10599999999999</v>
      </c>
      <c r="O9" s="18">
        <f t="shared" si="0"/>
        <v>1625.0320000000002</v>
      </c>
      <c r="P9" s="18">
        <f t="shared" si="1"/>
        <v>226.17007654836468</v>
      </c>
    </row>
    <row r="10" spans="2:16">
      <c r="B10" s="3" t="s">
        <v>5</v>
      </c>
      <c r="C10" s="18">
        <f>C3+C9</f>
        <v>157.12900000000002</v>
      </c>
      <c r="D10" s="18">
        <f t="shared" ref="D10:N10" si="3">D3+D9</f>
        <v>122.919</v>
      </c>
      <c r="E10" s="18">
        <f t="shared" si="3"/>
        <v>152.137</v>
      </c>
      <c r="F10" s="18">
        <f t="shared" si="3"/>
        <v>136.64500000000001</v>
      </c>
      <c r="G10" s="18">
        <f t="shared" si="3"/>
        <v>150.10300000000001</v>
      </c>
      <c r="H10" s="18">
        <f t="shared" si="3"/>
        <v>147.673</v>
      </c>
      <c r="I10" s="18">
        <f t="shared" si="3"/>
        <v>139.154</v>
      </c>
      <c r="J10" s="18">
        <f t="shared" si="3"/>
        <v>136.208</v>
      </c>
      <c r="K10" s="18">
        <f t="shared" si="3"/>
        <v>144.489</v>
      </c>
      <c r="L10" s="18">
        <f t="shared" si="3"/>
        <v>126.37800000000001</v>
      </c>
      <c r="M10" s="18">
        <f t="shared" si="3"/>
        <v>159.25300000000001</v>
      </c>
      <c r="N10" s="18">
        <f t="shared" si="3"/>
        <v>148.172</v>
      </c>
      <c r="O10" s="18">
        <f t="shared" si="0"/>
        <v>1720.26</v>
      </c>
      <c r="P10" s="18">
        <f t="shared" si="1"/>
        <v>239.42379958246346</v>
      </c>
    </row>
    <row r="11" spans="2:16">
      <c r="B11" s="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2:16">
      <c r="B12" s="3" t="s">
        <v>12</v>
      </c>
      <c r="C12" s="18">
        <f>'[1]2022'!C75/1000</f>
        <v>56.469000000000001</v>
      </c>
      <c r="D12" s="18">
        <f>'[1]2022'!D75/1000</f>
        <v>57.765999999999998</v>
      </c>
      <c r="E12" s="18">
        <f>'[1]2022'!E75/1000</f>
        <v>66.820999999999998</v>
      </c>
      <c r="F12" s="18">
        <f>'[1]2022'!F75/1000</f>
        <v>58.396000000000001</v>
      </c>
      <c r="G12" s="18">
        <f>'[1]2022'!G75/1000</f>
        <v>57.082000000000001</v>
      </c>
      <c r="H12" s="18">
        <f>'[1]2022'!H75/1000</f>
        <v>61.4</v>
      </c>
      <c r="I12" s="18">
        <f>'[1]2022'!I75/1000</f>
        <v>56.576000000000001</v>
      </c>
      <c r="J12" s="18">
        <f>'[1]2022'!J75/1000</f>
        <v>57.186999999999998</v>
      </c>
      <c r="K12" s="18">
        <f>'[1]2022'!K75/1000</f>
        <v>67.057000000000002</v>
      </c>
      <c r="L12" s="18">
        <f>'[1]2022'!L75/1000</f>
        <v>64.409000000000006</v>
      </c>
      <c r="M12" s="18">
        <f>'[1]2022'!M75/1000</f>
        <v>60.262</v>
      </c>
      <c r="N12" s="18">
        <f>'[1]2022'!N75/1000</f>
        <v>69.879000000000005</v>
      </c>
      <c r="O12" s="18">
        <f t="shared" si="0"/>
        <v>733.30399999999997</v>
      </c>
      <c r="P12" s="18">
        <f t="shared" si="1"/>
        <v>102.06040361864997</v>
      </c>
    </row>
    <row r="13" spans="2:16">
      <c r="B13" s="3" t="s">
        <v>27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f t="shared" si="0"/>
        <v>0</v>
      </c>
      <c r="P13" s="18"/>
    </row>
    <row r="14" spans="2:16">
      <c r="B14" s="17" t="s">
        <v>28</v>
      </c>
      <c r="C14" s="19">
        <f>C12+C13</f>
        <v>56.469000000000001</v>
      </c>
      <c r="D14" s="19">
        <f t="shared" ref="D14:N14" si="4">D12+D13</f>
        <v>57.765999999999998</v>
      </c>
      <c r="E14" s="19">
        <f t="shared" si="4"/>
        <v>66.820999999999998</v>
      </c>
      <c r="F14" s="19">
        <f t="shared" si="4"/>
        <v>58.396000000000001</v>
      </c>
      <c r="G14" s="19">
        <f t="shared" si="4"/>
        <v>57.082000000000001</v>
      </c>
      <c r="H14" s="19">
        <f t="shared" si="4"/>
        <v>61.4</v>
      </c>
      <c r="I14" s="19">
        <f t="shared" si="4"/>
        <v>56.576000000000001</v>
      </c>
      <c r="J14" s="19">
        <f t="shared" si="4"/>
        <v>57.186999999999998</v>
      </c>
      <c r="K14" s="19">
        <f t="shared" si="4"/>
        <v>67.057000000000002</v>
      </c>
      <c r="L14" s="19">
        <f t="shared" si="4"/>
        <v>64.409000000000006</v>
      </c>
      <c r="M14" s="19">
        <f t="shared" si="4"/>
        <v>60.262</v>
      </c>
      <c r="N14" s="19">
        <f t="shared" si="4"/>
        <v>69.879000000000005</v>
      </c>
      <c r="O14" s="19">
        <f t="shared" si="0"/>
        <v>733.30399999999997</v>
      </c>
      <c r="P14" s="19">
        <f t="shared" si="1"/>
        <v>102.06040361864997</v>
      </c>
    </row>
    <row r="15" spans="2:16">
      <c r="B15" s="3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2:16">
      <c r="B16" s="3" t="s">
        <v>10</v>
      </c>
      <c r="C16" s="18">
        <f>C9+C14</f>
        <v>205.53200000000001</v>
      </c>
      <c r="D16" s="18">
        <f t="shared" ref="D16:N16" si="5">D9+D14</f>
        <v>173.4</v>
      </c>
      <c r="E16" s="18">
        <f t="shared" si="5"/>
        <v>210.892</v>
      </c>
      <c r="F16" s="18">
        <f t="shared" si="5"/>
        <v>187.23599999999999</v>
      </c>
      <c r="G16" s="18">
        <f t="shared" si="5"/>
        <v>199.119</v>
      </c>
      <c r="H16" s="18">
        <f t="shared" si="5"/>
        <v>201.268</v>
      </c>
      <c r="I16" s="18">
        <f t="shared" si="5"/>
        <v>187.66399999999999</v>
      </c>
      <c r="J16" s="18">
        <f t="shared" si="5"/>
        <v>185.32900000000001</v>
      </c>
      <c r="K16" s="18">
        <f t="shared" si="5"/>
        <v>203.48000000000002</v>
      </c>
      <c r="L16" s="18">
        <f t="shared" si="5"/>
        <v>182.721</v>
      </c>
      <c r="M16" s="18">
        <f t="shared" si="5"/>
        <v>211.71</v>
      </c>
      <c r="N16" s="18">
        <f t="shared" si="5"/>
        <v>209.98500000000001</v>
      </c>
      <c r="O16" s="18">
        <f t="shared" si="0"/>
        <v>2358.3360000000002</v>
      </c>
      <c r="P16" s="18">
        <f t="shared" si="1"/>
        <v>328.23048016701466</v>
      </c>
    </row>
    <row r="17" spans="2:16">
      <c r="B17" s="3" t="s">
        <v>29</v>
      </c>
      <c r="C17" s="18">
        <f>C16+C3</f>
        <v>213.59800000000001</v>
      </c>
      <c r="D17" s="18">
        <f t="shared" ref="D17:N17" si="6">D16+D3</f>
        <v>180.685</v>
      </c>
      <c r="E17" s="18">
        <f t="shared" si="6"/>
        <v>218.958</v>
      </c>
      <c r="F17" s="18">
        <f t="shared" si="6"/>
        <v>195.041</v>
      </c>
      <c r="G17" s="18">
        <f t="shared" si="6"/>
        <v>207.185</v>
      </c>
      <c r="H17" s="18">
        <f t="shared" si="6"/>
        <v>209.07300000000001</v>
      </c>
      <c r="I17" s="18">
        <f t="shared" si="6"/>
        <v>195.73</v>
      </c>
      <c r="J17" s="18">
        <f t="shared" si="6"/>
        <v>193.39500000000001</v>
      </c>
      <c r="K17" s="18">
        <f t="shared" si="6"/>
        <v>211.54600000000002</v>
      </c>
      <c r="L17" s="18">
        <f t="shared" si="6"/>
        <v>190.78700000000001</v>
      </c>
      <c r="M17" s="18">
        <f t="shared" si="6"/>
        <v>219.51500000000001</v>
      </c>
      <c r="N17" s="18">
        <f t="shared" si="6"/>
        <v>218.05100000000002</v>
      </c>
      <c r="O17" s="18">
        <f t="shared" si="0"/>
        <v>2453.5639999999999</v>
      </c>
      <c r="P17" s="18">
        <f t="shared" si="1"/>
        <v>341.48420320111342</v>
      </c>
    </row>
    <row r="18" spans="2:16">
      <c r="B18" s="3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2:16">
      <c r="B19" s="3" t="s">
        <v>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>
        <f>O9/O16</f>
        <v>0.68905872615267716</v>
      </c>
      <c r="P19" s="20"/>
    </row>
    <row r="20" spans="2:16">
      <c r="B20" s="3" t="s">
        <v>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2">
        <f>O10/O17</f>
        <v>0.70112701360143859</v>
      </c>
      <c r="P20" s="20"/>
    </row>
    <row r="21" spans="2:16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4" spans="2:16">
      <c r="C24" s="11">
        <f>149.063-C9</f>
        <v>0</v>
      </c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19"/>
  <sheetViews>
    <sheetView workbookViewId="0">
      <selection activeCell="Q13" sqref="Q13"/>
    </sheetView>
  </sheetViews>
  <sheetFormatPr defaultColWidth="9.140625" defaultRowHeight="14.25"/>
  <cols>
    <col min="1" max="1" width="9.140625" style="2"/>
    <col min="2" max="2" width="32" style="2" customWidth="1"/>
    <col min="3" max="13" width="9.140625" style="2"/>
    <col min="14" max="14" width="11" style="2" customWidth="1"/>
    <col min="15" max="16384" width="9.140625" style="2"/>
  </cols>
  <sheetData>
    <row r="3" spans="2:15" ht="15">
      <c r="B3" s="4" t="s">
        <v>36</v>
      </c>
      <c r="C3" s="4" t="s">
        <v>15</v>
      </c>
      <c r="D3" s="4" t="s">
        <v>8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0</v>
      </c>
      <c r="N3" s="4" t="s">
        <v>9</v>
      </c>
      <c r="O3" s="4">
        <v>2022</v>
      </c>
    </row>
    <row r="4" spans="2:15">
      <c r="B4" s="10" t="s">
        <v>31</v>
      </c>
      <c r="C4" s="6">
        <v>14.36</v>
      </c>
      <c r="D4" s="6">
        <v>12.940000000000001</v>
      </c>
      <c r="E4" s="6">
        <v>13.4</v>
      </c>
      <c r="F4" s="6">
        <v>13.66</v>
      </c>
      <c r="G4" s="6">
        <v>16.82</v>
      </c>
      <c r="H4" s="6">
        <v>18.099999999999998</v>
      </c>
      <c r="I4" s="6">
        <v>14.1</v>
      </c>
      <c r="J4" s="6">
        <v>12.36</v>
      </c>
      <c r="K4" s="6">
        <v>16.16</v>
      </c>
      <c r="L4" s="6">
        <v>14.86</v>
      </c>
      <c r="M4" s="6">
        <v>16.36</v>
      </c>
      <c r="N4" s="6">
        <v>15.379999999999999</v>
      </c>
      <c r="O4" s="6">
        <v>178.5</v>
      </c>
    </row>
    <row r="5" spans="2:15">
      <c r="B5" s="10" t="s">
        <v>25</v>
      </c>
      <c r="C5" s="6">
        <v>23.08</v>
      </c>
      <c r="D5" s="6">
        <v>27.9</v>
      </c>
      <c r="E5" s="6">
        <v>33.699999999999996</v>
      </c>
      <c r="F5" s="6">
        <v>23.1</v>
      </c>
      <c r="G5" s="6">
        <v>32.160000000000004</v>
      </c>
      <c r="H5" s="6">
        <v>28.02</v>
      </c>
      <c r="I5" s="6">
        <v>22.939999999999998</v>
      </c>
      <c r="J5" s="6">
        <v>22.28</v>
      </c>
      <c r="K5" s="6">
        <v>26.520000000000003</v>
      </c>
      <c r="L5" s="6">
        <v>26.6</v>
      </c>
      <c r="M5" s="6">
        <v>31.32</v>
      </c>
      <c r="N5" s="6">
        <v>28.939999999999998</v>
      </c>
      <c r="O5" s="6">
        <v>326.56</v>
      </c>
    </row>
    <row r="6" spans="2:15">
      <c r="B6" s="10" t="s">
        <v>2</v>
      </c>
      <c r="C6" s="6">
        <v>5.88</v>
      </c>
      <c r="D6" s="6">
        <v>2.64</v>
      </c>
      <c r="E6" s="6">
        <v>3.2799999999999994</v>
      </c>
      <c r="F6" s="6">
        <v>2.42</v>
      </c>
      <c r="G6" s="6">
        <v>3.6399999999999997</v>
      </c>
      <c r="H6" s="6">
        <v>3.1799999999999997</v>
      </c>
      <c r="I6" s="6">
        <v>2.42</v>
      </c>
      <c r="J6" s="6">
        <v>2.6799999999999997</v>
      </c>
      <c r="K6" s="6">
        <v>3.0399999999999996</v>
      </c>
      <c r="L6" s="6">
        <v>3.24</v>
      </c>
      <c r="M6" s="6">
        <v>3.42</v>
      </c>
      <c r="N6" s="6">
        <v>3.12</v>
      </c>
      <c r="O6" s="6">
        <v>38.96</v>
      </c>
    </row>
    <row r="7" spans="2:15">
      <c r="B7" s="10" t="s">
        <v>11</v>
      </c>
      <c r="C7" s="6">
        <v>3.1199999999999997</v>
      </c>
      <c r="D7" s="6">
        <v>4.0600000000000005</v>
      </c>
      <c r="E7" s="6">
        <v>5.32</v>
      </c>
      <c r="F7" s="6">
        <v>4.08</v>
      </c>
      <c r="G7" s="6">
        <v>4.96</v>
      </c>
      <c r="H7" s="6">
        <v>6.2799999999999994</v>
      </c>
      <c r="I7" s="6">
        <v>4.6800000000000006</v>
      </c>
      <c r="J7" s="6">
        <v>4.5199999999999996</v>
      </c>
      <c r="K7" s="6">
        <v>4.32</v>
      </c>
      <c r="L7" s="6">
        <v>3.8999999999999995</v>
      </c>
      <c r="M7" s="6">
        <v>5.96</v>
      </c>
      <c r="N7" s="6">
        <v>4.1399999999999997</v>
      </c>
      <c r="O7" s="6">
        <v>55.339999999999996</v>
      </c>
    </row>
    <row r="8" spans="2:15">
      <c r="B8" s="10" t="s">
        <v>39</v>
      </c>
      <c r="C8" s="6">
        <v>0.2</v>
      </c>
      <c r="D8" s="6">
        <v>0.14000000000000001</v>
      </c>
      <c r="E8" s="6">
        <v>0.14000000000000001</v>
      </c>
      <c r="F8" s="6">
        <v>0.26</v>
      </c>
      <c r="G8" s="6">
        <v>0.28000000000000003</v>
      </c>
      <c r="H8" s="6">
        <v>0.1</v>
      </c>
      <c r="I8" s="6">
        <v>0.12</v>
      </c>
      <c r="J8" s="6">
        <v>0.1</v>
      </c>
      <c r="K8" s="6">
        <v>0.08</v>
      </c>
      <c r="L8" s="6">
        <v>0.16</v>
      </c>
      <c r="M8" s="6">
        <v>0.18</v>
      </c>
      <c r="N8" s="6">
        <v>0.08</v>
      </c>
      <c r="O8" s="6">
        <v>1.8400000000000003</v>
      </c>
    </row>
    <row r="9" spans="2:15">
      <c r="B9" s="10" t="s">
        <v>40</v>
      </c>
      <c r="C9" s="6">
        <v>0.24</v>
      </c>
      <c r="D9" s="6">
        <v>0.16</v>
      </c>
      <c r="E9" s="6">
        <v>0.18</v>
      </c>
      <c r="F9" s="6">
        <v>0.38</v>
      </c>
      <c r="G9" s="6">
        <v>0.1</v>
      </c>
      <c r="H9" s="6">
        <v>0.16</v>
      </c>
      <c r="I9" s="6">
        <v>0.12</v>
      </c>
      <c r="J9" s="6">
        <v>0.14000000000000001</v>
      </c>
      <c r="K9" s="6">
        <v>0.22</v>
      </c>
      <c r="L9" s="6">
        <v>0.16</v>
      </c>
      <c r="M9" s="6">
        <v>0.1</v>
      </c>
      <c r="N9" s="6">
        <v>0.32</v>
      </c>
      <c r="O9" s="6">
        <v>2.2799999999999998</v>
      </c>
    </row>
    <row r="10" spans="2:15">
      <c r="B10" s="10" t="s">
        <v>32</v>
      </c>
      <c r="C10" s="6">
        <v>27.919999999999998</v>
      </c>
      <c r="D10" s="6">
        <v>33.04</v>
      </c>
      <c r="E10" s="6">
        <v>42.879999999999995</v>
      </c>
      <c r="F10" s="6">
        <v>27.46</v>
      </c>
      <c r="G10" s="6">
        <v>31.120000000000005</v>
      </c>
      <c r="H10" s="6">
        <v>41.32</v>
      </c>
      <c r="I10" s="6">
        <v>33.58</v>
      </c>
      <c r="J10" s="6">
        <v>23.759999999999998</v>
      </c>
      <c r="K10" s="6">
        <v>37.800000000000004</v>
      </c>
      <c r="L10" s="6">
        <v>30</v>
      </c>
      <c r="M10" s="6">
        <v>29.14</v>
      </c>
      <c r="N10" s="6">
        <v>30.480000000000004</v>
      </c>
      <c r="O10" s="6">
        <v>388.5</v>
      </c>
    </row>
    <row r="11" spans="2:15">
      <c r="B11" s="10" t="s">
        <v>4</v>
      </c>
      <c r="C11" s="6">
        <v>74.8</v>
      </c>
      <c r="D11" s="6">
        <v>80.88</v>
      </c>
      <c r="E11" s="6">
        <v>98.899999999999991</v>
      </c>
      <c r="F11" s="6">
        <v>71.360000000000014</v>
      </c>
      <c r="G11" s="6">
        <v>89.080000000000013</v>
      </c>
      <c r="H11" s="6">
        <v>97.16</v>
      </c>
      <c r="I11" s="6">
        <v>77.959999999999994</v>
      </c>
      <c r="J11" s="6">
        <v>65.84</v>
      </c>
      <c r="K11" s="6">
        <v>88.140000000000015</v>
      </c>
      <c r="L11" s="6">
        <v>78.919999999999987</v>
      </c>
      <c r="M11" s="6">
        <v>86.48</v>
      </c>
      <c r="N11" s="6">
        <v>82.46</v>
      </c>
      <c r="O11" s="6">
        <v>991.98</v>
      </c>
    </row>
    <row r="12" spans="2:15"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>
      <c r="B13" s="10" t="s">
        <v>41</v>
      </c>
      <c r="C13" s="6">
        <v>6.08</v>
      </c>
      <c r="D13" s="6">
        <v>5.46</v>
      </c>
      <c r="E13" s="6">
        <v>5.54</v>
      </c>
      <c r="F13" s="6">
        <v>7.9</v>
      </c>
      <c r="G13" s="6">
        <v>6.26</v>
      </c>
      <c r="H13" s="6">
        <v>6.0200000000000005</v>
      </c>
      <c r="I13" s="6">
        <v>8.2200000000000006</v>
      </c>
      <c r="J13" s="6">
        <v>4.0799999999999992</v>
      </c>
      <c r="K13" s="6">
        <v>5.92</v>
      </c>
      <c r="L13" s="6">
        <v>5.22</v>
      </c>
      <c r="M13" s="6">
        <v>4.28</v>
      </c>
      <c r="N13" s="6">
        <v>7.58</v>
      </c>
      <c r="O13" s="6">
        <v>72.559999999999988</v>
      </c>
    </row>
    <row r="14" spans="2:15">
      <c r="B14" s="10" t="s">
        <v>33</v>
      </c>
      <c r="C14" s="6">
        <v>2.1800000000000002</v>
      </c>
      <c r="D14" s="6">
        <v>3.6599999999999997</v>
      </c>
      <c r="E14" s="6">
        <v>3.82</v>
      </c>
      <c r="F14" s="6">
        <v>3.74</v>
      </c>
      <c r="G14" s="6">
        <v>3.4799999999999995</v>
      </c>
      <c r="H14" s="6">
        <v>4.3000000000000007</v>
      </c>
      <c r="I14" s="6">
        <v>2.6999999999999997</v>
      </c>
      <c r="J14" s="6">
        <v>3.0599999999999996</v>
      </c>
      <c r="K14" s="6">
        <v>3.2</v>
      </c>
      <c r="L14" s="6">
        <v>4.0199999999999996</v>
      </c>
      <c r="M14" s="6">
        <v>3.82</v>
      </c>
      <c r="N14" s="6">
        <v>3.02</v>
      </c>
      <c r="O14" s="6">
        <v>41</v>
      </c>
    </row>
    <row r="15" spans="2:15" ht="15">
      <c r="B15" s="15" t="s">
        <v>28</v>
      </c>
      <c r="C15" s="16">
        <v>8.26</v>
      </c>
      <c r="D15" s="16">
        <v>9.1199999999999992</v>
      </c>
      <c r="E15" s="16">
        <v>9.36</v>
      </c>
      <c r="F15" s="16">
        <v>11.64</v>
      </c>
      <c r="G15" s="16">
        <v>9.7399999999999984</v>
      </c>
      <c r="H15" s="16">
        <v>10.32</v>
      </c>
      <c r="I15" s="16">
        <v>10.92</v>
      </c>
      <c r="J15" s="16">
        <v>7.1399999999999988</v>
      </c>
      <c r="K15" s="16">
        <v>9.120000000000001</v>
      </c>
      <c r="L15" s="16">
        <v>9.2399999999999984</v>
      </c>
      <c r="M15" s="16">
        <v>8.1</v>
      </c>
      <c r="N15" s="16">
        <v>10.6</v>
      </c>
      <c r="O15" s="16">
        <v>113.55999999999997</v>
      </c>
    </row>
    <row r="16" spans="2:15">
      <c r="B16" s="10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ht="15">
      <c r="B17" s="15" t="s">
        <v>10</v>
      </c>
      <c r="C17" s="16">
        <v>83.06</v>
      </c>
      <c r="D17" s="16">
        <v>90</v>
      </c>
      <c r="E17" s="16">
        <v>108.25999999999999</v>
      </c>
      <c r="F17" s="16">
        <v>83.000000000000014</v>
      </c>
      <c r="G17" s="16">
        <v>98.820000000000007</v>
      </c>
      <c r="H17" s="16">
        <v>107.47999999999999</v>
      </c>
      <c r="I17" s="16">
        <v>88.88</v>
      </c>
      <c r="J17" s="16">
        <v>72.98</v>
      </c>
      <c r="K17" s="16">
        <v>97.260000000000019</v>
      </c>
      <c r="L17" s="16">
        <v>88.159999999999982</v>
      </c>
      <c r="M17" s="16">
        <v>94.58</v>
      </c>
      <c r="N17" s="16">
        <v>93.059999999999988</v>
      </c>
      <c r="O17" s="16">
        <v>1105.54</v>
      </c>
    </row>
    <row r="18" spans="2:15">
      <c r="B18" s="1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ht="15">
      <c r="B19" s="10" t="s">
        <v>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3">
        <f>O11/O17</f>
        <v>0.89728096676737168</v>
      </c>
    </row>
  </sheetData>
  <pageMargins left="0.7" right="0.7" top="0.75" bottom="0.75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1515-E360-4AA9-994E-EDCFAEECA1DC}">
  <dimension ref="B1:P24"/>
  <sheetViews>
    <sheetView topLeftCell="A16" workbookViewId="0">
      <selection activeCell="O17" sqref="O17"/>
    </sheetView>
  </sheetViews>
  <sheetFormatPr defaultRowHeight="15"/>
  <cols>
    <col min="2" max="2" width="40.85546875" bestFit="1" customWidth="1"/>
    <col min="3" max="14" width="9.28515625" bestFit="1" customWidth="1"/>
    <col min="15" max="15" width="9.5703125" bestFit="1" customWidth="1"/>
    <col min="16" max="16" width="12.42578125" bestFit="1" customWidth="1"/>
  </cols>
  <sheetData>
    <row r="1" spans="2:16">
      <c r="P1">
        <f>Herrigunea!P1</f>
        <v>7185</v>
      </c>
    </row>
    <row r="2" spans="2:16">
      <c r="B2" s="4" t="s">
        <v>36</v>
      </c>
      <c r="C2" s="4" t="s">
        <v>15</v>
      </c>
      <c r="D2" s="4" t="s">
        <v>8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0</v>
      </c>
      <c r="N2" s="4" t="s">
        <v>9</v>
      </c>
      <c r="O2" s="4">
        <v>2022</v>
      </c>
      <c r="P2" s="4" t="s">
        <v>38</v>
      </c>
    </row>
    <row r="4" spans="2:16">
      <c r="B4" s="3" t="s">
        <v>30</v>
      </c>
      <c r="C4" s="23">
        <f>Herrigunea!C3</f>
        <v>8.0660000000000007</v>
      </c>
      <c r="D4" s="23">
        <f>Herrigunea!D3</f>
        <v>7.2850000000000001</v>
      </c>
      <c r="E4" s="23">
        <f>Herrigunea!E3</f>
        <v>8.0660000000000007</v>
      </c>
      <c r="F4" s="23">
        <f>Herrigunea!F3</f>
        <v>7.8049999999999997</v>
      </c>
      <c r="G4" s="23">
        <f>Herrigunea!G3</f>
        <v>8.0660000000000007</v>
      </c>
      <c r="H4" s="23">
        <f>Herrigunea!H3</f>
        <v>7.8049999999999997</v>
      </c>
      <c r="I4" s="23">
        <f>Herrigunea!I3</f>
        <v>8.0660000000000007</v>
      </c>
      <c r="J4" s="23">
        <f>Herrigunea!J3</f>
        <v>8.0660000000000007</v>
      </c>
      <c r="K4" s="23">
        <f>Herrigunea!K3</f>
        <v>8.0660000000000007</v>
      </c>
      <c r="L4" s="23">
        <f>Herrigunea!L3</f>
        <v>8.0660000000000007</v>
      </c>
      <c r="M4" s="23">
        <f>Herrigunea!M3</f>
        <v>7.8049999999999997</v>
      </c>
      <c r="N4" s="23">
        <f>Herrigunea!N3</f>
        <v>8.0660000000000007</v>
      </c>
      <c r="O4" s="23">
        <f>SUM(C4:N4)</f>
        <v>95.228000000000009</v>
      </c>
      <c r="P4" s="8">
        <f>O4*1000/$P$1</f>
        <v>13.253723034098819</v>
      </c>
    </row>
    <row r="5" spans="2:16">
      <c r="B5" s="3" t="s">
        <v>31</v>
      </c>
      <c r="C5" s="23">
        <f>Herrigunea!C4+'Astigarraga poligonoak'!C4</f>
        <v>57.82</v>
      </c>
      <c r="D5" s="23">
        <f>Herrigunea!D4+'Astigarraga poligonoak'!D4</f>
        <v>59.14</v>
      </c>
      <c r="E5" s="23">
        <f>Herrigunea!E4+'Astigarraga poligonoak'!E4</f>
        <v>70.820000000000007</v>
      </c>
      <c r="F5" s="23">
        <f>Herrigunea!F4+'Astigarraga poligonoak'!F4</f>
        <v>64.52</v>
      </c>
      <c r="G5" s="23">
        <f>Herrigunea!G4+'Astigarraga poligonoak'!G4</f>
        <v>69.319999999999993</v>
      </c>
      <c r="H5" s="23">
        <f>Herrigunea!H4+'Astigarraga poligonoak'!H4</f>
        <v>64.02</v>
      </c>
      <c r="I5" s="23">
        <f>Herrigunea!I4+'Astigarraga poligonoak'!I4</f>
        <v>56.56</v>
      </c>
      <c r="J5" s="23">
        <f>Herrigunea!J4+'Astigarraga poligonoak'!J4</f>
        <v>58.58</v>
      </c>
      <c r="K5" s="23">
        <f>Herrigunea!K4+'Astigarraga poligonoak'!K4</f>
        <v>59.400000000000006</v>
      </c>
      <c r="L5" s="23">
        <f>Herrigunea!L4+'Astigarraga poligonoak'!L4</f>
        <v>58.7</v>
      </c>
      <c r="M5" s="23">
        <f>Herrigunea!M4+'Astigarraga poligonoak'!M4</f>
        <v>68.64</v>
      </c>
      <c r="N5" s="23">
        <f>Herrigunea!N4+'Astigarraga poligonoak'!N4</f>
        <v>63.539999999999992</v>
      </c>
      <c r="O5" s="23">
        <f t="shared" ref="O5:O20" si="0">SUM(C5:N5)</f>
        <v>751.06</v>
      </c>
      <c r="P5" s="8">
        <f t="shared" ref="P5:P20" si="1">O5*1000/$P$1</f>
        <v>104.53166318719555</v>
      </c>
    </row>
    <row r="6" spans="2:16">
      <c r="B6" s="3" t="s">
        <v>25</v>
      </c>
      <c r="C6" s="23">
        <f>Herrigunea!C5+'Astigarraga poligonoak'!C5</f>
        <v>50.631999999999998</v>
      </c>
      <c r="D6" s="23">
        <f>Herrigunea!D5+'Astigarraga poligonoak'!D5</f>
        <v>51.760999999999996</v>
      </c>
      <c r="E6" s="23">
        <f>Herrigunea!E5+'Astigarraga poligonoak'!E5</f>
        <v>59.972999999999999</v>
      </c>
      <c r="F6" s="23">
        <f>Herrigunea!F5+'Astigarraga poligonoak'!F5</f>
        <v>47.659000000000006</v>
      </c>
      <c r="G6" s="23">
        <f>Herrigunea!G5+'Astigarraga poligonoak'!G5</f>
        <v>58.202000000000005</v>
      </c>
      <c r="H6" s="23">
        <f>Herrigunea!H5+'Astigarraga poligonoak'!H5</f>
        <v>55.5</v>
      </c>
      <c r="I6" s="23">
        <f>Herrigunea!I5+'Astigarraga poligonoak'!I5</f>
        <v>47.926999999999992</v>
      </c>
      <c r="J6" s="23">
        <f>Herrigunea!J5+'Astigarraga poligonoak'!J5</f>
        <v>45.737000000000002</v>
      </c>
      <c r="K6" s="23">
        <f>Herrigunea!K5+'Astigarraga poligonoak'!K5</f>
        <v>50.017000000000003</v>
      </c>
      <c r="L6" s="23">
        <f>Herrigunea!L5+'Astigarraga poligonoak'!L5</f>
        <v>52.886000000000003</v>
      </c>
      <c r="M6" s="23">
        <f>Herrigunea!M5+'Astigarraga poligonoak'!M5</f>
        <v>59.39</v>
      </c>
      <c r="N6" s="23">
        <f>Herrigunea!N5+'Astigarraga poligonoak'!N5</f>
        <v>58.599999999999994</v>
      </c>
      <c r="O6" s="23">
        <f t="shared" si="0"/>
        <v>638.28399999999999</v>
      </c>
      <c r="P6" s="8">
        <f t="shared" si="1"/>
        <v>88.835629784272797</v>
      </c>
    </row>
    <row r="7" spans="2:16">
      <c r="B7" s="3" t="s">
        <v>2</v>
      </c>
      <c r="C7" s="23">
        <f>Herrigunea!C6+'Astigarraga poligonoak'!C6</f>
        <v>31.02</v>
      </c>
      <c r="D7" s="23">
        <f>Herrigunea!D6+'Astigarraga poligonoak'!D6</f>
        <v>24.88</v>
      </c>
      <c r="E7" s="23">
        <f>Herrigunea!E6+'Astigarraga poligonoak'!E6</f>
        <v>29.17</v>
      </c>
      <c r="F7" s="23">
        <f>Herrigunea!F6+'Astigarraga poligonoak'!F6</f>
        <v>26.17</v>
      </c>
      <c r="G7" s="23">
        <f>Herrigunea!G6+'Astigarraga poligonoak'!G6</f>
        <v>29.95</v>
      </c>
      <c r="H7" s="23">
        <f>Herrigunea!H6+'Astigarraga poligonoak'!H6</f>
        <v>27.84</v>
      </c>
      <c r="I7" s="23">
        <f>Herrigunea!I6+'Astigarraga poligonoak'!I6</f>
        <v>26.619999999999997</v>
      </c>
      <c r="J7" s="23">
        <f>Herrigunea!J6+'Astigarraga poligonoak'!J6</f>
        <v>28.62</v>
      </c>
      <c r="K7" s="23">
        <f>Herrigunea!K6+'Astigarraga poligonoak'!K6</f>
        <v>24.71</v>
      </c>
      <c r="L7" s="23">
        <f>Herrigunea!L6+'Astigarraga poligonoak'!L6</f>
        <v>27.11</v>
      </c>
      <c r="M7" s="23">
        <f>Herrigunea!M6+'Astigarraga poligonoak'!M6</f>
        <v>29.619999999999997</v>
      </c>
      <c r="N7" s="23">
        <f>Herrigunea!N6+'Astigarraga poligonoak'!N6</f>
        <v>34.964999999999996</v>
      </c>
      <c r="O7" s="23">
        <f t="shared" si="0"/>
        <v>340.67500000000001</v>
      </c>
      <c r="P7" s="8">
        <f t="shared" si="1"/>
        <v>47.414752957550455</v>
      </c>
    </row>
    <row r="8" spans="2:16">
      <c r="B8" s="3" t="s">
        <v>11</v>
      </c>
      <c r="C8" s="23">
        <f>'Astigarraga poligonoak'!C7</f>
        <v>3.1199999999999997</v>
      </c>
      <c r="D8" s="23">
        <f>'Astigarraga poligonoak'!D7</f>
        <v>4.0600000000000005</v>
      </c>
      <c r="E8" s="23">
        <f>'Astigarraga poligonoak'!E7</f>
        <v>5.32</v>
      </c>
      <c r="F8" s="23">
        <f>'Astigarraga poligonoak'!F7</f>
        <v>4.08</v>
      </c>
      <c r="G8" s="23">
        <f>'Astigarraga poligonoak'!G7</f>
        <v>4.96</v>
      </c>
      <c r="H8" s="23">
        <f>'Astigarraga poligonoak'!H7</f>
        <v>6.2799999999999994</v>
      </c>
      <c r="I8" s="23">
        <f>'Astigarraga poligonoak'!I7</f>
        <v>4.6800000000000006</v>
      </c>
      <c r="J8" s="23">
        <f>'Astigarraga poligonoak'!J7</f>
        <v>4.5199999999999996</v>
      </c>
      <c r="K8" s="23">
        <f>'Astigarraga poligonoak'!K7</f>
        <v>4.32</v>
      </c>
      <c r="L8" s="23">
        <f>'Astigarraga poligonoak'!L7</f>
        <v>3.8999999999999995</v>
      </c>
      <c r="M8" s="23">
        <f>'Astigarraga poligonoak'!M7</f>
        <v>5.96</v>
      </c>
      <c r="N8" s="23">
        <f>'Astigarraga poligonoak'!N7</f>
        <v>4.1399999999999997</v>
      </c>
      <c r="O8" s="23">
        <f t="shared" si="0"/>
        <v>55.339999999999996</v>
      </c>
      <c r="P8" s="8">
        <f t="shared" si="1"/>
        <v>7.7021572720946407</v>
      </c>
    </row>
    <row r="9" spans="2:16">
      <c r="B9" s="3" t="s">
        <v>26</v>
      </c>
      <c r="C9" s="23">
        <f>Herrigunea!C7</f>
        <v>33.159999999999997</v>
      </c>
      <c r="D9" s="23">
        <f>Herrigunea!D7</f>
        <v>13.69</v>
      </c>
      <c r="E9" s="23">
        <f>Herrigunea!E7</f>
        <v>20.71</v>
      </c>
      <c r="F9" s="23">
        <f>Herrigunea!F7</f>
        <v>19.341000000000001</v>
      </c>
      <c r="G9" s="23">
        <f>Herrigunea!G7</f>
        <v>21.875</v>
      </c>
      <c r="H9" s="23">
        <f>Herrigunea!H7</f>
        <v>24.919</v>
      </c>
      <c r="I9" s="23">
        <f>Herrigunea!I7</f>
        <v>28.561</v>
      </c>
      <c r="J9" s="23">
        <f>Herrigunea!J7</f>
        <v>16.332000000000001</v>
      </c>
      <c r="K9" s="23">
        <f>Herrigunea!K7</f>
        <v>32.191000000000003</v>
      </c>
      <c r="L9" s="23">
        <f>Herrigunea!L7</f>
        <v>9.3000000000000007</v>
      </c>
      <c r="M9" s="23">
        <f>Herrigunea!M7</f>
        <v>28.01</v>
      </c>
      <c r="N9" s="23">
        <f>Herrigunea!N7</f>
        <v>19.574000000000002</v>
      </c>
      <c r="O9" s="23">
        <f t="shared" si="0"/>
        <v>267.66300000000001</v>
      </c>
      <c r="P9" s="8">
        <f t="shared" si="1"/>
        <v>37.253027139874739</v>
      </c>
    </row>
    <row r="10" spans="2:16">
      <c r="B10" s="3" t="s">
        <v>3</v>
      </c>
      <c r="C10" s="23">
        <f>Herrigunea!C8+'Astigarraga poligonoak'!C8+'Astigarraga poligonoak'!C9+'Astigarraga poligonoak'!C10</f>
        <v>48.110999999999997</v>
      </c>
      <c r="D10" s="23">
        <f>Herrigunea!D8+'Astigarraga poligonoak'!D8+'Astigarraga poligonoak'!D9+'Astigarraga poligonoak'!D10</f>
        <v>42.983000000000004</v>
      </c>
      <c r="E10" s="23">
        <f>Herrigunea!E8+'Astigarraga poligonoak'!E8+'Astigarraga poligonoak'!E9+'Astigarraga poligonoak'!E10</f>
        <v>56.977999999999994</v>
      </c>
      <c r="F10" s="23">
        <f>Herrigunea!F8+'Astigarraga poligonoak'!F8+'Astigarraga poligonoak'!F9+'Astigarraga poligonoak'!F10</f>
        <v>38.43</v>
      </c>
      <c r="G10" s="23">
        <f>Herrigunea!G8+'Astigarraga poligonoak'!G8+'Astigarraga poligonoak'!G9+'Astigarraga poligonoak'!G10</f>
        <v>46.81</v>
      </c>
      <c r="H10" s="23">
        <f>Herrigunea!H8+'Astigarraga poligonoak'!H8+'Astigarraga poligonoak'!H9+'Astigarraga poligonoak'!H10</f>
        <v>58.469000000000001</v>
      </c>
      <c r="I10" s="23">
        <f>Herrigunea!I8+'Astigarraga poligonoak'!I8+'Astigarraga poligonoak'!I9+'Astigarraga poligonoak'!I10</f>
        <v>44.699999999999996</v>
      </c>
      <c r="J10" s="23">
        <f>Herrigunea!J8+'Astigarraga poligonoak'!J8+'Astigarraga poligonoak'!J9+'Astigarraga poligonoak'!J10</f>
        <v>40.192999999999998</v>
      </c>
      <c r="K10" s="23">
        <f>Herrigunea!K8+'Astigarraga poligonoak'!K8+'Astigarraga poligonoak'!K9+'Astigarraga poligonoak'!K10</f>
        <v>53.925000000000004</v>
      </c>
      <c r="L10" s="23">
        <f>Herrigunea!L8+'Astigarraga poligonoak'!L8+'Astigarraga poligonoak'!L9+'Astigarraga poligonoak'!L10</f>
        <v>45.335999999999999</v>
      </c>
      <c r="M10" s="23">
        <f>Herrigunea!M8+'Astigarraga poligonoak'!M8+'Astigarraga poligonoak'!M9+'Astigarraga poligonoak'!M10</f>
        <v>46.308000000000007</v>
      </c>
      <c r="N10" s="23">
        <f>Herrigunea!N8+'Astigarraga poligonoak'!N8+'Astigarraga poligonoak'!N9+'Astigarraga poligonoak'!N10</f>
        <v>41.747000000000007</v>
      </c>
      <c r="O10" s="23">
        <f t="shared" si="0"/>
        <v>563.99</v>
      </c>
      <c r="P10" s="8">
        <f t="shared" si="1"/>
        <v>78.495476687543487</v>
      </c>
    </row>
    <row r="11" spans="2:16">
      <c r="B11" s="3" t="s">
        <v>4</v>
      </c>
      <c r="C11" s="23">
        <f>SUM(C5:C10)</f>
        <v>223.863</v>
      </c>
      <c r="D11" s="23">
        <f t="shared" ref="D11:N11" si="2">SUM(D5:D10)</f>
        <v>196.51400000000001</v>
      </c>
      <c r="E11" s="23">
        <f t="shared" si="2"/>
        <v>242.971</v>
      </c>
      <c r="F11" s="23">
        <f t="shared" si="2"/>
        <v>200.20000000000002</v>
      </c>
      <c r="G11" s="23">
        <f t="shared" si="2"/>
        <v>231.11699999999999</v>
      </c>
      <c r="H11" s="23">
        <f t="shared" si="2"/>
        <v>237.02799999999999</v>
      </c>
      <c r="I11" s="23">
        <f t="shared" si="2"/>
        <v>209.048</v>
      </c>
      <c r="J11" s="23">
        <f t="shared" si="2"/>
        <v>193.98200000000003</v>
      </c>
      <c r="K11" s="23">
        <f t="shared" si="2"/>
        <v>224.56300000000002</v>
      </c>
      <c r="L11" s="23">
        <f t="shared" si="2"/>
        <v>197.23200000000003</v>
      </c>
      <c r="M11" s="23">
        <f t="shared" si="2"/>
        <v>237.928</v>
      </c>
      <c r="N11" s="23">
        <f t="shared" si="2"/>
        <v>222.566</v>
      </c>
      <c r="O11" s="23">
        <f t="shared" si="0"/>
        <v>2617.0119999999997</v>
      </c>
      <c r="P11" s="8">
        <f t="shared" si="1"/>
        <v>364.23270702853159</v>
      </c>
    </row>
    <row r="12" spans="2:16">
      <c r="B12" s="3" t="s">
        <v>5</v>
      </c>
      <c r="C12" s="23">
        <f>C11+C4</f>
        <v>231.929</v>
      </c>
      <c r="D12" s="23">
        <f t="shared" ref="D12:N12" si="3">D11+D4</f>
        <v>203.79900000000001</v>
      </c>
      <c r="E12" s="23">
        <f t="shared" si="3"/>
        <v>251.03700000000001</v>
      </c>
      <c r="F12" s="23">
        <f t="shared" si="3"/>
        <v>208.00500000000002</v>
      </c>
      <c r="G12" s="23">
        <f t="shared" si="3"/>
        <v>239.18299999999999</v>
      </c>
      <c r="H12" s="23">
        <f t="shared" si="3"/>
        <v>244.833</v>
      </c>
      <c r="I12" s="23">
        <f t="shared" si="3"/>
        <v>217.114</v>
      </c>
      <c r="J12" s="23">
        <f t="shared" si="3"/>
        <v>202.04800000000003</v>
      </c>
      <c r="K12" s="23">
        <f t="shared" si="3"/>
        <v>232.62900000000002</v>
      </c>
      <c r="L12" s="23">
        <f t="shared" si="3"/>
        <v>205.29800000000003</v>
      </c>
      <c r="M12" s="23">
        <f t="shared" si="3"/>
        <v>245.733</v>
      </c>
      <c r="N12" s="23">
        <f t="shared" si="3"/>
        <v>230.63200000000001</v>
      </c>
      <c r="O12" s="23">
        <f t="shared" si="0"/>
        <v>2712.2400000000007</v>
      </c>
      <c r="P12" s="8">
        <f t="shared" si="1"/>
        <v>377.48643006263052</v>
      </c>
    </row>
    <row r="13" spans="2:16">
      <c r="B13" s="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8"/>
    </row>
    <row r="14" spans="2:16">
      <c r="B14" s="3" t="s">
        <v>12</v>
      </c>
      <c r="C14" s="23">
        <f>Herrigunea!C12+'Astigarraga poligonoak'!C13</f>
        <v>62.548999999999999</v>
      </c>
      <c r="D14" s="23">
        <f>Herrigunea!D12+'Astigarraga poligonoak'!D13</f>
        <v>63.225999999999999</v>
      </c>
      <c r="E14" s="23">
        <f>Herrigunea!E12+'Astigarraga poligonoak'!E13</f>
        <v>72.361000000000004</v>
      </c>
      <c r="F14" s="23">
        <f>Herrigunea!F12+'Astigarraga poligonoak'!F13</f>
        <v>66.296000000000006</v>
      </c>
      <c r="G14" s="23">
        <f>Herrigunea!G12+'Astigarraga poligonoak'!G13</f>
        <v>63.341999999999999</v>
      </c>
      <c r="H14" s="23">
        <f>Herrigunea!H12+'Astigarraga poligonoak'!H13</f>
        <v>67.42</v>
      </c>
      <c r="I14" s="23">
        <f>Herrigunea!I12+'Astigarraga poligonoak'!I13</f>
        <v>64.796000000000006</v>
      </c>
      <c r="J14" s="23">
        <f>Herrigunea!J12+'Astigarraga poligonoak'!J13</f>
        <v>61.266999999999996</v>
      </c>
      <c r="K14" s="23">
        <f>Herrigunea!K12+'Astigarraga poligonoak'!K13</f>
        <v>72.977000000000004</v>
      </c>
      <c r="L14" s="23">
        <f>Herrigunea!L12+'Astigarraga poligonoak'!L13</f>
        <v>69.629000000000005</v>
      </c>
      <c r="M14" s="23">
        <f>Herrigunea!M12+'Astigarraga poligonoak'!M13</f>
        <v>64.542000000000002</v>
      </c>
      <c r="N14" s="23">
        <f>Herrigunea!N12+'Astigarraga poligonoak'!N13</f>
        <v>77.459000000000003</v>
      </c>
      <c r="O14" s="23">
        <f t="shared" si="0"/>
        <v>805.86400000000003</v>
      </c>
      <c r="P14" s="8">
        <f t="shared" si="1"/>
        <v>112.15922059846903</v>
      </c>
    </row>
    <row r="15" spans="2:16">
      <c r="B15" s="3" t="s">
        <v>33</v>
      </c>
      <c r="C15" s="23">
        <f>'Astigarraga poligonoak'!C14</f>
        <v>2.1800000000000002</v>
      </c>
      <c r="D15" s="23">
        <f>'Astigarraga poligonoak'!D14</f>
        <v>3.6599999999999997</v>
      </c>
      <c r="E15" s="23">
        <f>'Astigarraga poligonoak'!E14</f>
        <v>3.82</v>
      </c>
      <c r="F15" s="23">
        <f>'Astigarraga poligonoak'!F14</f>
        <v>3.74</v>
      </c>
      <c r="G15" s="23">
        <f>'Astigarraga poligonoak'!G14</f>
        <v>3.4799999999999995</v>
      </c>
      <c r="H15" s="23">
        <f>'Astigarraga poligonoak'!H14</f>
        <v>4.3000000000000007</v>
      </c>
      <c r="I15" s="23">
        <f>'Astigarraga poligonoak'!I14</f>
        <v>2.6999999999999997</v>
      </c>
      <c r="J15" s="23">
        <f>'Astigarraga poligonoak'!J14</f>
        <v>3.0599999999999996</v>
      </c>
      <c r="K15" s="23">
        <f>'Astigarraga poligonoak'!K14</f>
        <v>3.2</v>
      </c>
      <c r="L15" s="23">
        <f>'Astigarraga poligonoak'!L14</f>
        <v>4.0199999999999996</v>
      </c>
      <c r="M15" s="23">
        <f>'Astigarraga poligonoak'!M14</f>
        <v>3.82</v>
      </c>
      <c r="N15" s="23">
        <f>'Astigarraga poligonoak'!N14</f>
        <v>3.02</v>
      </c>
      <c r="O15" s="23">
        <f t="shared" si="0"/>
        <v>41</v>
      </c>
      <c r="P15" s="8">
        <f t="shared" si="1"/>
        <v>5.7063326374391092</v>
      </c>
    </row>
    <row r="16" spans="2:16">
      <c r="B16" s="3" t="s">
        <v>27</v>
      </c>
      <c r="C16" s="23">
        <f>Herrigunea!C13</f>
        <v>0</v>
      </c>
      <c r="D16" s="23">
        <f>Herrigunea!D13</f>
        <v>0</v>
      </c>
      <c r="E16" s="23">
        <f>Herrigunea!E13</f>
        <v>0</v>
      </c>
      <c r="F16" s="23">
        <f>Herrigunea!F13</f>
        <v>0</v>
      </c>
      <c r="G16" s="23">
        <f>Herrigunea!G13</f>
        <v>0</v>
      </c>
      <c r="H16" s="23">
        <f>Herrigunea!H13</f>
        <v>0</v>
      </c>
      <c r="I16" s="23">
        <f>Herrigunea!I13</f>
        <v>0</v>
      </c>
      <c r="J16" s="23">
        <f>Herrigunea!J13</f>
        <v>0</v>
      </c>
      <c r="K16" s="23">
        <f>Herrigunea!K13</f>
        <v>0</v>
      </c>
      <c r="L16" s="23">
        <f>Herrigunea!L13</f>
        <v>0</v>
      </c>
      <c r="M16" s="23">
        <f>Herrigunea!M13</f>
        <v>0</v>
      </c>
      <c r="N16" s="23">
        <f>Herrigunea!N13</f>
        <v>0</v>
      </c>
      <c r="O16" s="23">
        <f t="shared" si="0"/>
        <v>0</v>
      </c>
      <c r="P16" s="8">
        <f t="shared" si="1"/>
        <v>0</v>
      </c>
    </row>
    <row r="17" spans="2:16">
      <c r="B17" s="3" t="s">
        <v>37</v>
      </c>
      <c r="C17" s="24">
        <f>C14+C15+C16</f>
        <v>64.728999999999999</v>
      </c>
      <c r="D17" s="24">
        <f t="shared" ref="D17:N17" si="4">D14+D15+D16</f>
        <v>66.885999999999996</v>
      </c>
      <c r="E17" s="24">
        <f t="shared" si="4"/>
        <v>76.180999999999997</v>
      </c>
      <c r="F17" s="24">
        <f t="shared" si="4"/>
        <v>70.036000000000001</v>
      </c>
      <c r="G17" s="24">
        <f t="shared" si="4"/>
        <v>66.822000000000003</v>
      </c>
      <c r="H17" s="24">
        <f t="shared" si="4"/>
        <v>71.72</v>
      </c>
      <c r="I17" s="24">
        <f t="shared" si="4"/>
        <v>67.496000000000009</v>
      </c>
      <c r="J17" s="24">
        <f t="shared" si="4"/>
        <v>64.326999999999998</v>
      </c>
      <c r="K17" s="24">
        <f t="shared" si="4"/>
        <v>76.177000000000007</v>
      </c>
      <c r="L17" s="24">
        <f t="shared" si="4"/>
        <v>73.649000000000001</v>
      </c>
      <c r="M17" s="24">
        <f t="shared" si="4"/>
        <v>68.361999999999995</v>
      </c>
      <c r="N17" s="24">
        <f t="shared" si="4"/>
        <v>80.478999999999999</v>
      </c>
      <c r="O17" s="14">
        <f t="shared" si="0"/>
        <v>846.86400000000003</v>
      </c>
      <c r="P17" s="14">
        <f t="shared" si="1"/>
        <v>117.86555323590814</v>
      </c>
    </row>
    <row r="18" spans="2:16">
      <c r="B18" s="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8"/>
    </row>
    <row r="19" spans="2:16">
      <c r="B19" s="3" t="s">
        <v>13</v>
      </c>
      <c r="C19" s="23">
        <f>C11+C17</f>
        <v>288.59199999999998</v>
      </c>
      <c r="D19" s="23">
        <f t="shared" ref="D19:N19" si="5">D11+D17</f>
        <v>263.39999999999998</v>
      </c>
      <c r="E19" s="23">
        <f t="shared" si="5"/>
        <v>319.15199999999999</v>
      </c>
      <c r="F19" s="23">
        <f t="shared" si="5"/>
        <v>270.23599999999999</v>
      </c>
      <c r="G19" s="23">
        <f t="shared" si="5"/>
        <v>297.93899999999996</v>
      </c>
      <c r="H19" s="23">
        <f t="shared" si="5"/>
        <v>308.74799999999999</v>
      </c>
      <c r="I19" s="23">
        <f t="shared" si="5"/>
        <v>276.54399999999998</v>
      </c>
      <c r="J19" s="23">
        <f t="shared" si="5"/>
        <v>258.30900000000003</v>
      </c>
      <c r="K19" s="23">
        <f t="shared" si="5"/>
        <v>300.74</v>
      </c>
      <c r="L19" s="23">
        <f t="shared" si="5"/>
        <v>270.88100000000003</v>
      </c>
      <c r="M19" s="23">
        <f t="shared" si="5"/>
        <v>306.28999999999996</v>
      </c>
      <c r="N19" s="23">
        <f t="shared" si="5"/>
        <v>303.04500000000002</v>
      </c>
      <c r="O19" s="23">
        <f t="shared" si="0"/>
        <v>3463.8759999999997</v>
      </c>
      <c r="P19" s="8">
        <f t="shared" si="1"/>
        <v>482.09826026443972</v>
      </c>
    </row>
    <row r="20" spans="2:16">
      <c r="B20" s="3" t="s">
        <v>14</v>
      </c>
      <c r="C20" s="23">
        <f>C19+C4</f>
        <v>296.65799999999996</v>
      </c>
      <c r="D20" s="23">
        <f t="shared" ref="D20:N20" si="6">D19+D4</f>
        <v>270.685</v>
      </c>
      <c r="E20" s="23">
        <f t="shared" si="6"/>
        <v>327.21799999999996</v>
      </c>
      <c r="F20" s="23">
        <f t="shared" si="6"/>
        <v>278.041</v>
      </c>
      <c r="G20" s="23">
        <f t="shared" si="6"/>
        <v>306.00499999999994</v>
      </c>
      <c r="H20" s="23">
        <f t="shared" si="6"/>
        <v>316.553</v>
      </c>
      <c r="I20" s="23">
        <f t="shared" si="6"/>
        <v>284.60999999999996</v>
      </c>
      <c r="J20" s="23">
        <f t="shared" si="6"/>
        <v>266.375</v>
      </c>
      <c r="K20" s="23">
        <f t="shared" si="6"/>
        <v>308.80599999999998</v>
      </c>
      <c r="L20" s="23">
        <f t="shared" si="6"/>
        <v>278.947</v>
      </c>
      <c r="M20" s="23">
        <f t="shared" si="6"/>
        <v>314.09499999999997</v>
      </c>
      <c r="N20" s="23">
        <f t="shared" si="6"/>
        <v>311.11099999999999</v>
      </c>
      <c r="O20" s="23">
        <f t="shared" si="0"/>
        <v>3559.1039999999998</v>
      </c>
      <c r="P20" s="8">
        <f t="shared" si="1"/>
        <v>495.35198329853864</v>
      </c>
    </row>
    <row r="21" spans="2:16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>
      <c r="B22" s="3" t="s">
        <v>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2">
        <f>O11/O19</f>
        <v>0.75551549766793036</v>
      </c>
      <c r="P22" s="8"/>
    </row>
    <row r="23" spans="2:16">
      <c r="B23" s="3" t="s">
        <v>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5">
        <f>O12/O20</f>
        <v>0.76205696714678772</v>
      </c>
      <c r="P23" s="8"/>
    </row>
    <row r="24" spans="2:16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</sheetData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Herrigunea</vt:lpstr>
      <vt:lpstr>Astigarraga poligonoak</vt:lpstr>
      <vt:lpstr> herrigunea+poligonoak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2020-04-29T11:00:02Z</dcterms:created>
  <dcterms:modified xsi:type="dcterms:W3CDTF">2023-05-10T09:01:05Z</dcterms:modified>
</cp:coreProperties>
</file>